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prgovng-my.sharepoint.com/personal/idris_a_b_nuprc_gov_ng/Documents/COA-REX/2015 and Above/OPEC/2021 and Above/Acual Submission/2023/"/>
    </mc:Choice>
  </mc:AlternateContent>
  <xr:revisionPtr revIDLastSave="170" documentId="13_ncr:1_{447D4691-3E80-4BC5-9223-E7375A26B0EE}" xr6:coauthVersionLast="47" xr6:coauthVersionMax="47" xr10:uidLastSave="{881D082F-243D-48E1-86F5-286F8EA06AD6}"/>
  <bookViews>
    <workbookView xWindow="-98" yWindow="-98" windowWidth="21795" windowHeight="14235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56" i="1" l="1"/>
  <c r="C61" i="1" s="1"/>
  <c r="C57" i="1"/>
  <c r="C62" i="1" s="1"/>
  <c r="N27" i="1"/>
  <c r="N56" i="1"/>
  <c r="N24" i="1"/>
  <c r="N21" i="1"/>
  <c r="N18" i="1"/>
  <c r="N15" i="1"/>
  <c r="N12" i="1"/>
  <c r="N9" i="1"/>
  <c r="N6" i="1"/>
  <c r="N58" i="1"/>
  <c r="N63" i="1" s="1"/>
  <c r="N57" i="1"/>
  <c r="N62" i="1" s="1"/>
  <c r="M58" i="1"/>
  <c r="M63" i="1" s="1"/>
  <c r="M57" i="1"/>
  <c r="M62" i="1" s="1"/>
  <c r="M56" i="1"/>
  <c r="M61" i="1" s="1"/>
  <c r="M27" i="1"/>
  <c r="M24" i="1"/>
  <c r="M21" i="1"/>
  <c r="M18" i="1"/>
  <c r="M15" i="1"/>
  <c r="M12" i="1"/>
  <c r="M9" i="1"/>
  <c r="M6" i="1"/>
  <c r="L58" i="1"/>
  <c r="L63" i="1" s="1"/>
  <c r="L57" i="1"/>
  <c r="L62" i="1" s="1"/>
  <c r="L56" i="1"/>
  <c r="L27" i="1"/>
  <c r="L24" i="1"/>
  <c r="L21" i="1"/>
  <c r="L18" i="1"/>
  <c r="L15" i="1"/>
  <c r="L12" i="1"/>
  <c r="L9" i="1"/>
  <c r="L6" i="1"/>
  <c r="K58" i="1"/>
  <c r="K63" i="1" s="1"/>
  <c r="K57" i="1"/>
  <c r="K62" i="1" s="1"/>
  <c r="K56" i="1"/>
  <c r="K61" i="1" s="1"/>
  <c r="K27" i="1"/>
  <c r="K24" i="1"/>
  <c r="K21" i="1"/>
  <c r="K18" i="1"/>
  <c r="K15" i="1"/>
  <c r="K12" i="1"/>
  <c r="K9" i="1"/>
  <c r="K6" i="1"/>
  <c r="I58" i="1"/>
  <c r="I63" i="1" s="1"/>
  <c r="I57" i="1"/>
  <c r="I62" i="1" s="1"/>
  <c r="I27" i="1"/>
  <c r="I24" i="1"/>
  <c r="I21" i="1"/>
  <c r="I18" i="1"/>
  <c r="I15" i="1"/>
  <c r="I12" i="1"/>
  <c r="I9" i="1"/>
  <c r="H56" i="1"/>
  <c r="H61" i="1" s="1"/>
  <c r="J58" i="1"/>
  <c r="J63" i="1" s="1"/>
  <c r="J57" i="1"/>
  <c r="J27" i="1"/>
  <c r="J24" i="1"/>
  <c r="J21" i="1"/>
  <c r="J18" i="1"/>
  <c r="J15" i="1"/>
  <c r="J9" i="1"/>
  <c r="J6" i="1"/>
  <c r="H57" i="1"/>
  <c r="H62" i="1" s="1"/>
  <c r="H58" i="1"/>
  <c r="H63" i="1" s="1"/>
  <c r="H27" i="1"/>
  <c r="H24" i="1"/>
  <c r="H21" i="1"/>
  <c r="H18" i="1"/>
  <c r="H15" i="1"/>
  <c r="H12" i="1"/>
  <c r="H9" i="1"/>
  <c r="H6" i="1"/>
  <c r="G57" i="1"/>
  <c r="G62" i="1" s="1"/>
  <c r="G58" i="1"/>
  <c r="G63" i="1" s="1"/>
  <c r="G27" i="1"/>
  <c r="G24" i="1"/>
  <c r="G18" i="1"/>
  <c r="G15" i="1"/>
  <c r="G12" i="1"/>
  <c r="G9" i="1"/>
  <c r="G6" i="1"/>
  <c r="F58" i="1"/>
  <c r="F63" i="1" s="1"/>
  <c r="F57" i="1"/>
  <c r="F62" i="1" s="1"/>
  <c r="F27" i="1"/>
  <c r="F24" i="1"/>
  <c r="F18" i="1"/>
  <c r="F15" i="1"/>
  <c r="F12" i="1"/>
  <c r="F9" i="1"/>
  <c r="F6" i="1"/>
  <c r="E58" i="1"/>
  <c r="E63" i="1" s="1"/>
  <c r="E57" i="1"/>
  <c r="E62" i="1" s="1"/>
  <c r="E56" i="1"/>
  <c r="E61" i="1" s="1"/>
  <c r="E27" i="1"/>
  <c r="E24" i="1"/>
  <c r="E21" i="1"/>
  <c r="E18" i="1"/>
  <c r="E15" i="1"/>
  <c r="E12" i="1"/>
  <c r="E9" i="1"/>
  <c r="E6" i="1"/>
  <c r="D58" i="1"/>
  <c r="D63" i="1" s="1"/>
  <c r="D57" i="1"/>
  <c r="D62" i="1" s="1"/>
  <c r="D56" i="1"/>
  <c r="D61" i="1" s="1"/>
  <c r="D27" i="1"/>
  <c r="D24" i="1"/>
  <c r="D21" i="1"/>
  <c r="D18" i="1"/>
  <c r="D15" i="1"/>
  <c r="D12" i="1"/>
  <c r="D9" i="1"/>
  <c r="D6" i="1"/>
  <c r="C27" i="1"/>
  <c r="C24" i="1"/>
  <c r="C21" i="1"/>
  <c r="C15" i="1"/>
  <c r="C12" i="1"/>
  <c r="C9" i="1"/>
  <c r="C6" i="1"/>
  <c r="C58" i="1"/>
  <c r="C63" i="1" s="1"/>
  <c r="C18" i="1"/>
  <c r="G21" i="1"/>
  <c r="G56" i="1"/>
  <c r="F21" i="1"/>
  <c r="F56" i="1"/>
  <c r="F61" i="1" s="1"/>
  <c r="G59" i="1" l="1"/>
  <c r="G61" i="1"/>
  <c r="G64" i="1" s="1"/>
  <c r="E64" i="1"/>
  <c r="C64" i="1"/>
  <c r="C59" i="1"/>
  <c r="D64" i="1"/>
  <c r="F64" i="1"/>
  <c r="E59" i="1"/>
  <c r="D59" i="1"/>
  <c r="F59" i="1"/>
  <c r="N59" i="1"/>
  <c r="N61" i="1"/>
  <c r="N64" i="1" s="1"/>
  <c r="M59" i="1"/>
  <c r="M64" i="1"/>
  <c r="L59" i="1"/>
  <c r="L61" i="1"/>
  <c r="L64" i="1" s="1"/>
  <c r="K64" i="1"/>
  <c r="K59" i="1"/>
  <c r="J62" i="1"/>
  <c r="H59" i="1"/>
  <c r="H64" i="1"/>
  <c r="I6" i="1" l="1"/>
  <c r="I56" i="1"/>
  <c r="I59" i="1" s="1"/>
  <c r="I61" i="1" l="1"/>
  <c r="I64" i="1" s="1"/>
  <c r="J12" i="1" l="1"/>
  <c r="J56" i="1"/>
  <c r="J61" i="1" s="1"/>
  <c r="J64" i="1" s="1"/>
  <c r="J59" i="1" l="1"/>
</calcChain>
</file>

<file path=xl/sharedStrings.xml><?xml version="1.0" encoding="utf-8"?>
<sst xmlns="http://schemas.openxmlformats.org/spreadsheetml/2006/main" count="112" uniqueCount="60">
  <si>
    <t>TERMINAL/STREAM</t>
  </si>
  <si>
    <t>Liquid Type</t>
  </si>
  <si>
    <t xml:space="preserve">BONNY </t>
  </si>
  <si>
    <t>Crude Oil</t>
  </si>
  <si>
    <t>Condensate</t>
  </si>
  <si>
    <t>Blend Total</t>
  </si>
  <si>
    <t>BRASS</t>
  </si>
  <si>
    <t>QUA IBOE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</si>
  <si>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</si>
  <si>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</si>
  <si>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</si>
  <si>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</si>
  <si>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</si>
  <si>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</si>
  <si>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</si>
  <si>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</si>
  <si>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</si>
  <si>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</si>
  <si>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</si>
  <si>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</si>
  <si>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</si>
  <si>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</si>
  <si>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>AJAPA (Atala Oil)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</si>
  <si>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</si>
  <si>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</si>
  <si>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</si>
  <si>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</si>
  <si>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</si>
  <si>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</si>
  <si>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</si>
  <si>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</si>
  <si>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</si>
  <si>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</si>
  <si>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</si>
  <si>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 xml:space="preserve">AGBAMI </t>
  </si>
  <si>
    <t xml:space="preserve">AKPO </t>
  </si>
  <si>
    <t>IMA</t>
  </si>
  <si>
    <t xml:space="preserve">AJAPA </t>
  </si>
  <si>
    <t>Total Liquid (Barrels)</t>
  </si>
  <si>
    <t>Blended Condensate</t>
  </si>
  <si>
    <t>Unblended Condensate</t>
  </si>
  <si>
    <t>Total</t>
  </si>
  <si>
    <t>Daily Average of Liquid (Bopd)</t>
  </si>
  <si>
    <t xml:space="preserve">Condensate </t>
  </si>
  <si>
    <t>ANYALA MADU (CJ Blend)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</si>
  <si>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</si>
  <si>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</si>
  <si>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</si>
  <si>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</si>
  <si>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</si>
  <si>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</si>
  <si>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</si>
  <si>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</si>
  <si>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</si>
  <si>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</si>
  <si>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</si>
  <si>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</si>
  <si>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CRUDE OIL AND CONDENSATE PRODUCTION - 2023</t>
  </si>
  <si>
    <t>NEMBE</t>
  </si>
  <si>
    <t>Note: January to July figures have been updated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</si>
</sst>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-&quot;£&quot;* #,##0.00_-;\-&quot;£&quot;* #,##0.00_-;_-&quot;£&quot;* &quot;-&quot;??_-;_-@_-"/>
    <numFmt numFmtId="168" formatCode="_ * #,##0.00_ ;_ * \-#,##0.00_ ;_ * &quot;-&quot;??_ ;_ @_ "/>
    <numFmt numFmtId="169" formatCode="_-* #,##0.0_-;\-* #,##0.0_-;_-* &quot;-&quot;??_-;_-@_-"/>
    <numFmt numFmtId="170" formatCode="[$-409]d\-mmm\-yy;@"/>
    <numFmt numFmtId="171" formatCode="_*#,##0.00;[Red]_*\(#,##0.00\);_*\-"/>
    <numFmt numFmtId="172" formatCode="\¢#,###.00_);\(&quot;$&quot;#,###.00\)"/>
    <numFmt numFmtId="173" formatCode="&quot; &quot;#,##0.00&quot; &quot;;&quot; (&quot;#,##0.00&quot;)&quot;;&quot; -&quot;00&quot; &quot;;&quot; &quot;@&quot; &quot;"/>
    <numFmt numFmtId="174" formatCode="&quot; &quot;#,##0.00&quot; &quot;;&quot;-&quot;#,##0.00&quot; &quot;;&quot; -&quot;00&quot; &quot;;&quot; &quot;@&quot; &quot;"/>
  </numFmts>
  <fonts count="58">
    <font>
      <sz val="11"/>
      <color theme="1"/>
      <name val="Calibri"/>
      <family val="2"/>
      <scheme val="minor"/>
    </font>
    <font>
      <sz val="11"/>
      <color theme="1"/>
      <name val="Candara"/>
      <family val="2"/>
    </font>
    <font>
      <b/>
      <sz val="11"/>
      <color rgb="FFFFFFFF"/>
      <name val="Candara"/>
      <family val="2"/>
    </font>
    <font>
      <b/>
      <sz val="11"/>
      <color theme="1"/>
      <name val="Candara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name val="Candara"/>
      <family val="2"/>
    </font>
    <font>
      <sz val="11"/>
      <name val="Candara"/>
      <family val="2"/>
    </font>
    <font>
      <sz val="11"/>
      <color rgb="FF000000"/>
      <name val="Candar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b/>
      <sz val="14"/>
      <color theme="1"/>
      <name val="Candara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6823">
    <xf numFmtId="0" fontId="0" fillId="0" borderId="0"/>
    <xf numFmtId="43" fontId="4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5" fillId="0" borderId="0"/>
    <xf numFmtId="0" fontId="5" fillId="0" borderId="0"/>
    <xf numFmtId="0" fontId="14" fillId="0" borderId="0"/>
    <xf numFmtId="0" fontId="5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16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37" fontId="15" fillId="0" borderId="0" applyProtection="0"/>
    <xf numFmtId="40" fontId="16" fillId="0" borderId="0" applyFont="0" applyFill="0" applyBorder="0" applyAlignment="0" applyProtection="0"/>
    <xf numFmtId="37" fontId="13" fillId="0" borderId="6" applyAlignment="0">
      <alignment horizontal="center"/>
    </xf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" fontId="34" fillId="0" borderId="0" applyFont="0" applyFill="0" applyBorder="0" applyAlignment="0" applyProtection="0"/>
    <xf numFmtId="0" fontId="34" fillId="0" borderId="0"/>
    <xf numFmtId="40" fontId="1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40" fontId="1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3" fillId="7" borderId="6">
      <alignment horizontal="center" vertical="center"/>
    </xf>
    <xf numFmtId="0" fontId="16" fillId="0" borderId="0"/>
    <xf numFmtId="43" fontId="5" fillId="0" borderId="0" applyFont="0" applyFill="0" applyBorder="0" applyAlignment="0" applyProtection="0"/>
    <xf numFmtId="0" fontId="17" fillId="0" borderId="0"/>
    <xf numFmtId="0" fontId="10" fillId="0" borderId="0"/>
    <xf numFmtId="0" fontId="5" fillId="31" borderId="0" applyNumberFormat="0" applyFont="0" applyBorder="0" applyAlignment="0" applyProtection="0"/>
    <xf numFmtId="171" fontId="5" fillId="30" borderId="38">
      <alignment horizontal="center"/>
    </xf>
    <xf numFmtId="0" fontId="5" fillId="0" borderId="0"/>
    <xf numFmtId="9" fontId="3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5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5" fillId="0" borderId="0" applyFon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5" fillId="0" borderId="0"/>
    <xf numFmtId="0" fontId="16" fillId="0" borderId="0"/>
    <xf numFmtId="0" fontId="16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" fillId="0" borderId="0"/>
    <xf numFmtId="0" fontId="16" fillId="0" borderId="0"/>
    <xf numFmtId="0" fontId="16" fillId="0" borderId="0"/>
    <xf numFmtId="0" fontId="16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11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11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11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11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39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0" fillId="26" borderId="39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40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0" fontId="21" fillId="27" borderId="4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6" fillId="0" borderId="0" applyNumberFormat="0" applyFill="0" applyBorder="0" applyAlignment="0">
      <protection locked="0"/>
    </xf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3" fillId="10" borderId="0" applyNumberFormat="0" applyBorder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43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4" fillId="0" borderId="41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44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5" fillId="0" borderId="42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45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43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46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7" fillId="13" borderId="39" applyNumberFormat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47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0" fontId="28" fillId="0" borderId="44" applyNumberFormat="0" applyFill="0" applyAlignment="0" applyProtection="0"/>
    <xf numFmtId="172" fontId="5" fillId="1" borderId="48">
      <alignment horizontal="center"/>
    </xf>
    <xf numFmtId="172" fontId="5" fillId="1" borderId="48">
      <alignment horizontal="center"/>
    </xf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2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6" fillId="0" borderId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16" fillId="29" borderId="45" applyNumberFormat="0" applyFont="0" applyAlignment="0" applyProtection="0"/>
    <xf numFmtId="0" fontId="16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5" fillId="29" borderId="45" applyNumberFormat="0" applyFon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48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0" fontId="30" fillId="26" borderId="4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32" borderId="37" applyNumberFormat="0" applyFont="0" applyBorder="0" applyAlignment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50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1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172" fontId="5" fillId="1" borderId="48">
      <alignment horizontal="center"/>
    </xf>
    <xf numFmtId="172" fontId="5" fillId="1" borderId="48">
      <alignment horizont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12" fillId="19" borderId="0" applyNumberFormat="0" applyBorder="0" applyAlignment="0" applyProtection="0"/>
    <xf numFmtId="0" fontId="5" fillId="0" borderId="0" applyNumberFormat="0" applyFill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" fillId="0" borderId="0"/>
    <xf numFmtId="0" fontId="53" fillId="0" borderId="0"/>
    <xf numFmtId="0" fontId="10" fillId="0" borderId="0"/>
    <xf numFmtId="0" fontId="53" fillId="29" borderId="46" applyNumberFormat="0" applyFont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10" fillId="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10" fillId="0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9" borderId="0" applyNumberFormat="0" applyBorder="0" applyAlignment="0" applyProtection="0"/>
    <xf numFmtId="0" fontId="53" fillId="9" borderId="0" applyNumberFormat="0" applyBorder="0" applyAlignment="0" applyProtection="0"/>
    <xf numFmtId="0" fontId="53" fillId="0" borderId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8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53" fillId="8" borderId="0" applyNumberFormat="0" applyBorder="0" applyAlignment="0" applyProtection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0" borderId="0" applyNumberFormat="0" applyBorder="0" applyAlignment="0" applyProtection="0"/>
    <xf numFmtId="0" fontId="53" fillId="10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1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6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43" fontId="5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5" fillId="0" borderId="0"/>
    <xf numFmtId="40" fontId="16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54" fillId="0" borderId="0"/>
    <xf numFmtId="0" fontId="10" fillId="0" borderId="0"/>
    <xf numFmtId="0" fontId="10" fillId="0" borderId="0"/>
    <xf numFmtId="0" fontId="10" fillId="0" borderId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55" fillId="0" borderId="0" applyFont="0" applyFill="0" applyBorder="0" applyAlignment="0" applyProtection="0"/>
    <xf numFmtId="0" fontId="55" fillId="0" borderId="0" applyNumberFormat="0" applyFont="0" applyFill="0" applyBorder="0" applyAlignment="0" applyProtection="0"/>
    <xf numFmtId="174" fontId="55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54" fillId="0" borderId="0" applyNumberFormat="0" applyBorder="0" applyProtection="0"/>
    <xf numFmtId="0" fontId="55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5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</cellStyleXfs>
  <cellXfs count="96">
    <xf numFmtId="0" fontId="0" fillId="0" borderId="0" xfId="0"/>
    <xf numFmtId="0" fontId="1" fillId="2" borderId="0" xfId="0" applyFont="1" applyFill="1"/>
    <xf numFmtId="165" fontId="1" fillId="2" borderId="0" xfId="0" applyNumberFormat="1" applyFont="1" applyFill="1"/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1" xfId="0" applyFont="1" applyFill="1" applyBorder="1"/>
    <xf numFmtId="165" fontId="1" fillId="2" borderId="1" xfId="1" applyNumberFormat="1" applyFont="1" applyFill="1" applyBorder="1"/>
    <xf numFmtId="0" fontId="3" fillId="2" borderId="4" xfId="0" applyFont="1" applyFill="1" applyBorder="1"/>
    <xf numFmtId="165" fontId="1" fillId="2" borderId="4" xfId="1" applyNumberFormat="1" applyFont="1" applyFill="1" applyBorder="1"/>
    <xf numFmtId="0" fontId="6" fillId="2" borderId="1" xfId="2" applyFont="1" applyFill="1" applyBorder="1" applyAlignment="1">
      <alignment vertical="top"/>
    </xf>
    <xf numFmtId="165" fontId="1" fillId="2" borderId="1" xfId="1" applyNumberFormat="1" applyFont="1" applyFill="1" applyBorder="1" applyAlignment="1">
      <alignment vertical="top"/>
    </xf>
    <xf numFmtId="0" fontId="7" fillId="2" borderId="1" xfId="2" applyFont="1" applyFill="1" applyBorder="1"/>
    <xf numFmtId="0" fontId="1" fillId="2" borderId="1" xfId="0" applyFont="1" applyFill="1" applyBorder="1"/>
    <xf numFmtId="0" fontId="3" fillId="2" borderId="5" xfId="0" applyFont="1" applyFill="1" applyBorder="1"/>
    <xf numFmtId="165" fontId="1" fillId="2" borderId="6" xfId="1" applyNumberFormat="1" applyFont="1" applyFill="1" applyBorder="1"/>
    <xf numFmtId="0" fontId="6" fillId="2" borderId="5" xfId="2" applyFont="1" applyFill="1" applyBorder="1"/>
    <xf numFmtId="0" fontId="1" fillId="2" borderId="0" xfId="0" applyFont="1" applyFill="1" applyAlignment="1">
      <alignment horizontal="left"/>
    </xf>
    <xf numFmtId="0" fontId="3" fillId="2" borderId="8" xfId="0" applyFont="1" applyFill="1" applyBorder="1" applyAlignment="1">
      <alignment vertical="top"/>
    </xf>
    <xf numFmtId="165" fontId="1" fillId="2" borderId="8" xfId="0" applyNumberFormat="1" applyFont="1" applyFill="1" applyBorder="1" applyAlignment="1">
      <alignment vertical="top"/>
    </xf>
    <xf numFmtId="0" fontId="3" fillId="4" borderId="11" xfId="0" applyFont="1" applyFill="1" applyBorder="1" applyAlignment="1">
      <alignment horizontal="left"/>
    </xf>
    <xf numFmtId="165" fontId="3" fillId="4" borderId="11" xfId="1" applyNumberFormat="1" applyFont="1" applyFill="1" applyBorder="1"/>
    <xf numFmtId="165" fontId="1" fillId="2" borderId="8" xfId="0" applyNumberFormat="1" applyFont="1" applyFill="1" applyBorder="1" applyAlignment="1">
      <alignment horizontal="left" vertical="top"/>
    </xf>
    <xf numFmtId="0" fontId="3" fillId="2" borderId="8" xfId="0" applyFont="1" applyFill="1" applyBorder="1"/>
    <xf numFmtId="165" fontId="1" fillId="2" borderId="8" xfId="0" applyNumberFormat="1" applyFont="1" applyFill="1" applyBorder="1"/>
    <xf numFmtId="0" fontId="6" fillId="2" borderId="8" xfId="2" applyFont="1" applyFill="1" applyBorder="1" applyAlignment="1">
      <alignment vertical="top"/>
    </xf>
    <xf numFmtId="0" fontId="6" fillId="4" borderId="16" xfId="2" applyFont="1" applyFill="1" applyBorder="1" applyAlignment="1">
      <alignment horizontal="left"/>
    </xf>
    <xf numFmtId="0" fontId="7" fillId="2" borderId="8" xfId="2" applyFont="1" applyFill="1" applyBorder="1"/>
    <xf numFmtId="0" fontId="1" fillId="2" borderId="8" xfId="0" applyFont="1" applyFill="1" applyBorder="1"/>
    <xf numFmtId="0" fontId="3" fillId="4" borderId="17" xfId="0" applyFont="1" applyFill="1" applyBorder="1" applyAlignment="1">
      <alignment horizontal="left"/>
    </xf>
    <xf numFmtId="165" fontId="1" fillId="4" borderId="11" xfId="1" applyNumberFormat="1" applyFont="1" applyFill="1" applyBorder="1"/>
    <xf numFmtId="0" fontId="3" fillId="2" borderId="18" xfId="0" applyFont="1" applyFill="1" applyBorder="1"/>
    <xf numFmtId="0" fontId="3" fillId="2" borderId="19" xfId="0" applyFont="1" applyFill="1" applyBorder="1"/>
    <xf numFmtId="165" fontId="1" fillId="2" borderId="20" xfId="1" applyNumberFormat="1" applyFont="1" applyFill="1" applyBorder="1"/>
    <xf numFmtId="0" fontId="3" fillId="2" borderId="21" xfId="0" applyFont="1" applyFill="1" applyBorder="1"/>
    <xf numFmtId="0" fontId="6" fillId="2" borderId="21" xfId="2" applyFont="1" applyFill="1" applyBorder="1"/>
    <xf numFmtId="0" fontId="6" fillId="2" borderId="22" xfId="2" applyFont="1" applyFill="1" applyBorder="1"/>
    <xf numFmtId="0" fontId="6" fillId="2" borderId="23" xfId="2" applyFont="1" applyFill="1" applyBorder="1"/>
    <xf numFmtId="0" fontId="6" fillId="6" borderId="25" xfId="2" applyFont="1" applyFill="1" applyBorder="1"/>
    <xf numFmtId="0" fontId="6" fillId="6" borderId="6" xfId="2" applyFont="1" applyFill="1" applyBorder="1"/>
    <xf numFmtId="165" fontId="1" fillId="6" borderId="6" xfId="1" applyNumberFormat="1" applyFont="1" applyFill="1" applyBorder="1"/>
    <xf numFmtId="0" fontId="3" fillId="6" borderId="25" xfId="0" applyFont="1" applyFill="1" applyBorder="1"/>
    <xf numFmtId="0" fontId="3" fillId="6" borderId="26" xfId="0" applyFont="1" applyFill="1" applyBorder="1"/>
    <xf numFmtId="0" fontId="6" fillId="6" borderId="24" xfId="2" applyFont="1" applyFill="1" applyBorder="1"/>
    <xf numFmtId="165" fontId="1" fillId="6" borderId="24" xfId="1" applyNumberFormat="1" applyFont="1" applyFill="1" applyBorder="1"/>
    <xf numFmtId="165" fontId="3" fillId="2" borderId="6" xfId="0" applyNumberFormat="1" applyFont="1" applyFill="1" applyBorder="1"/>
    <xf numFmtId="165" fontId="6" fillId="2" borderId="6" xfId="1" applyNumberFormat="1" applyFont="1" applyFill="1" applyBorder="1"/>
    <xf numFmtId="165" fontId="1" fillId="2" borderId="6" xfId="0" applyNumberFormat="1" applyFont="1" applyFill="1" applyBorder="1"/>
    <xf numFmtId="0" fontId="3" fillId="2" borderId="6" xfId="0" applyFont="1" applyFill="1" applyBorder="1" applyAlignment="1">
      <alignment horizontal="left"/>
    </xf>
    <xf numFmtId="165" fontId="3" fillId="2" borderId="20" xfId="0" applyNumberFormat="1" applyFont="1" applyFill="1" applyBorder="1"/>
    <xf numFmtId="0" fontId="3" fillId="2" borderId="24" xfId="0" applyFont="1" applyFill="1" applyBorder="1" applyAlignment="1">
      <alignment horizontal="left"/>
    </xf>
    <xf numFmtId="165" fontId="3" fillId="2" borderId="24" xfId="0" applyNumberFormat="1" applyFont="1" applyFill="1" applyBorder="1"/>
    <xf numFmtId="0" fontId="6" fillId="4" borderId="28" xfId="2" applyFont="1" applyFill="1" applyBorder="1" applyAlignment="1">
      <alignment horizontal="left"/>
    </xf>
    <xf numFmtId="165" fontId="3" fillId="4" borderId="4" xfId="1" applyNumberFormat="1" applyFont="1" applyFill="1" applyBorder="1"/>
    <xf numFmtId="0" fontId="1" fillId="2" borderId="27" xfId="0" applyFont="1" applyFill="1" applyBorder="1"/>
    <xf numFmtId="165" fontId="1" fillId="2" borderId="27" xfId="0" applyNumberFormat="1" applyFont="1" applyFill="1" applyBorder="1"/>
    <xf numFmtId="0" fontId="3" fillId="2" borderId="20" xfId="0" applyFont="1" applyFill="1" applyBorder="1" applyAlignment="1">
      <alignment horizontal="left"/>
    </xf>
    <xf numFmtId="0" fontId="3" fillId="2" borderId="0" xfId="0" applyFont="1" applyFill="1" applyAlignment="1">
      <alignment horizontal="left"/>
    </xf>
    <xf numFmtId="0" fontId="6" fillId="2" borderId="32" xfId="2" applyFont="1" applyFill="1" applyBorder="1"/>
    <xf numFmtId="0" fontId="6" fillId="2" borderId="33" xfId="2" applyFont="1" applyFill="1" applyBorder="1"/>
    <xf numFmtId="165" fontId="1" fillId="2" borderId="34" xfId="1" applyNumberFormat="1" applyFont="1" applyFill="1" applyBorder="1"/>
    <xf numFmtId="165" fontId="1" fillId="2" borderId="24" xfId="1" applyNumberFormat="1" applyFont="1" applyFill="1" applyBorder="1"/>
    <xf numFmtId="165" fontId="1" fillId="0" borderId="8" xfId="0" applyNumberFormat="1" applyFont="1" applyBorder="1" applyAlignment="1">
      <alignment vertical="top"/>
    </xf>
    <xf numFmtId="165" fontId="1" fillId="0" borderId="1" xfId="1" applyNumberFormat="1" applyFont="1" applyFill="1" applyBorder="1"/>
    <xf numFmtId="165" fontId="1" fillId="0" borderId="8" xfId="0" applyNumberFormat="1" applyFont="1" applyBorder="1" applyAlignment="1">
      <alignment horizontal="left" vertical="top"/>
    </xf>
    <xf numFmtId="165" fontId="1" fillId="0" borderId="1" xfId="1" applyNumberFormat="1" applyFont="1" applyFill="1" applyBorder="1" applyAlignment="1">
      <alignment vertical="top"/>
    </xf>
    <xf numFmtId="165" fontId="3" fillId="2" borderId="20" xfId="1" applyNumberFormat="1" applyFont="1" applyFill="1" applyBorder="1"/>
    <xf numFmtId="165" fontId="8" fillId="5" borderId="8" xfId="0" applyNumberFormat="1" applyFont="1" applyFill="1" applyBorder="1"/>
    <xf numFmtId="165" fontId="8" fillId="5" borderId="1" xfId="0" applyNumberFormat="1" applyFont="1" applyFill="1" applyBorder="1"/>
    <xf numFmtId="164" fontId="1" fillId="2" borderId="0" xfId="0" applyNumberFormat="1" applyFont="1" applyFill="1"/>
    <xf numFmtId="165" fontId="1" fillId="2" borderId="36" xfId="0" applyNumberFormat="1" applyFont="1" applyFill="1" applyBorder="1" applyAlignment="1">
      <alignment vertical="top"/>
    </xf>
    <xf numFmtId="166" fontId="1" fillId="6" borderId="6" xfId="1" applyNumberFormat="1" applyFont="1" applyFill="1" applyBorder="1"/>
    <xf numFmtId="166" fontId="1" fillId="6" borderId="24" xfId="1" applyNumberFormat="1" applyFont="1" applyFill="1" applyBorder="1"/>
    <xf numFmtId="165" fontId="8" fillId="5" borderId="27" xfId="0" applyNumberFormat="1" applyFont="1" applyFill="1" applyBorder="1"/>
    <xf numFmtId="165" fontId="8" fillId="5" borderId="4" xfId="1" applyNumberFormat="1" applyFont="1" applyFill="1" applyBorder="1"/>
    <xf numFmtId="43" fontId="1" fillId="2" borderId="0" xfId="0" applyNumberFormat="1" applyFont="1" applyFill="1"/>
    <xf numFmtId="165" fontId="1" fillId="2" borderId="1" xfId="6" applyNumberFormat="1" applyFont="1" applyFill="1" applyBorder="1"/>
    <xf numFmtId="165" fontId="1" fillId="6" borderId="36" xfId="0" applyNumberFormat="1" applyFont="1" applyFill="1" applyBorder="1" applyAlignment="1">
      <alignment vertical="top"/>
    </xf>
    <xf numFmtId="0" fontId="57" fillId="2" borderId="0" xfId="0" applyFont="1" applyFill="1"/>
    <xf numFmtId="0" fontId="2" fillId="3" borderId="35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9" xfId="0" applyFont="1" applyFill="1" applyBorder="1" applyAlignment="1">
      <alignment horizontal="center" vertical="center"/>
    </xf>
    <xf numFmtId="0" fontId="3" fillId="4" borderId="10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3" fillId="4" borderId="14" xfId="0" applyFont="1" applyFill="1" applyBorder="1" applyAlignment="1">
      <alignment horizontal="center" vertical="center"/>
    </xf>
    <xf numFmtId="0" fontId="3" fillId="2" borderId="29" xfId="0" applyFont="1" applyFill="1" applyBorder="1" applyAlignment="1">
      <alignment horizontal="left" vertical="center"/>
    </xf>
    <xf numFmtId="0" fontId="3" fillId="2" borderId="25" xfId="0" applyFont="1" applyFill="1" applyBorder="1" applyAlignment="1">
      <alignment horizontal="left" vertical="center"/>
    </xf>
    <xf numFmtId="0" fontId="3" fillId="2" borderId="26" xfId="0" applyFont="1" applyFill="1" applyBorder="1" applyAlignment="1">
      <alignment horizontal="left" vertical="center"/>
    </xf>
    <xf numFmtId="0" fontId="3" fillId="4" borderId="31" xfId="0" applyFont="1" applyFill="1" applyBorder="1" applyAlignment="1">
      <alignment horizontal="center" vertical="center"/>
    </xf>
    <xf numFmtId="0" fontId="6" fillId="4" borderId="12" xfId="2" applyFont="1" applyFill="1" applyBorder="1" applyAlignment="1">
      <alignment horizontal="center" vertical="center"/>
    </xf>
    <xf numFmtId="0" fontId="6" fillId="4" borderId="13" xfId="2" applyFont="1" applyFill="1" applyBorder="1" applyAlignment="1">
      <alignment horizontal="center" vertical="center"/>
    </xf>
    <xf numFmtId="0" fontId="6" fillId="4" borderId="1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9" xfId="2" applyFont="1" applyFill="1" applyBorder="1" applyAlignment="1">
      <alignment horizontal="center" vertical="center"/>
    </xf>
    <xf numFmtId="0" fontId="6" fillId="4" borderId="30" xfId="2" applyFont="1" applyFill="1" applyBorder="1" applyAlignment="1">
      <alignment horizontal="center" vertical="center"/>
    </xf>
  </cellXfs>
  <cellStyles count="56823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>
        <row r="2">
          <cell r="C2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1:Q69"/>
  <sheetViews>
    <sheetView tabSelected="1" zoomScale="81" zoomScaleNormal="110" workbookViewId="0">
      <pane xSplit="2" ySplit="3" topLeftCell="J44" activePane="bottomRight" state="frozen"/>
      <selection pane="topRight" activeCell="C1" sqref="C1"/>
      <selection pane="bottomLeft" activeCell="A4" sqref="A4"/>
      <selection pane="bottomRight" activeCell="Q51" sqref="Q51"/>
    </sheetView>
  </sheetViews>
  <sheetFormatPr defaultColWidth="8.46484375" defaultRowHeight="14.25"/>
  <cols>
    <col min="1" max="1" width="31.1328125" style="1" customWidth="1"/>
    <col min="2" max="2" width="23.6640625" style="1" customWidth="1"/>
    <col min="3" max="3" width="12" style="1" customWidth="1"/>
    <col min="4" max="5" width="13.6640625" style="1" customWidth="1"/>
    <col min="6" max="6" width="12.796875" style="1" customWidth="1"/>
    <col min="7" max="7" width="12.46484375" style="1" customWidth="1"/>
    <col min="8" max="8" width="11.796875" style="1" customWidth="1"/>
    <col min="9" max="9" width="11.46484375" style="1" customWidth="1"/>
    <col min="10" max="10" width="12.46484375" style="1" customWidth="1"/>
    <col min="11" max="11" width="11.796875" style="1" customWidth="1"/>
    <col min="12" max="12" width="12.46484375" style="1" customWidth="1"/>
    <col min="13" max="14" width="11.796875" style="1" customWidth="1"/>
    <col min="15" max="15" width="31.9296875" style="1" customWidth="1"/>
    <col min="16" max="16" width="23.6640625" style="1" customWidth="1"/>
    <col min="17" max="17" width="13.1328125" style="1" customWidth="1"/>
    <col min="18" max="16384" width="8.46484375" style="1"/>
  </cols>
  <sheetData>
    <row r="1" spans="1:17" ht="35" customHeight="1"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7" ht="32.25" customHeight="1">
      <c r="A2" s="78" t="s">
        <v>57</v>
      </c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</row>
    <row r="3" spans="1:17" ht="14.65" thickBot="1">
      <c r="A3" s="3" t="s">
        <v>0</v>
      </c>
      <c r="B3" s="3" t="s">
        <v>1</v>
      </c>
      <c r="C3" s="4" t="s">
        <v>45</v>
      </c>
      <c r="D3" s="4" t="s">
        <v>46</v>
      </c>
      <c r="E3" s="4" t="s">
        <v>47</v>
      </c>
      <c r="F3" s="4" t="s">
        <v>48</v>
      </c>
      <c r="G3" s="4" t="s">
        <v>49</v>
      </c>
      <c r="H3" s="4" t="s">
        <v>50</v>
      </c>
      <c r="I3" s="4" t="s">
        <v>51</v>
      </c>
      <c r="J3" s="4" t="s">
        <v>52</v>
      </c>
      <c r="K3" s="4" t="s">
        <v>53</v>
      </c>
      <c r="L3" s="4" t="s">
        <v>54</v>
      </c>
      <c r="M3" s="4" t="s">
        <v>55</v>
      </c>
      <c r="N3" s="4" t="s">
        <v>56</v>
      </c>
    </row>
    <row r="4" spans="1:17" ht="14.65" thickTop="1">
      <c r="A4" s="80" t="s">
        <v>2</v>
      </c>
      <c r="B4" s="17" t="s">
        <v>3</v>
      </c>
      <c r="C4" s="18">
        <v>1435274.1</v>
      </c>
      <c r="D4" s="61">
        <v>2118964.48</v>
      </c>
      <c r="E4" s="61">
        <v>2965174.62</v>
      </c>
      <c r="F4" s="76">
        <v>2309705.02</v>
      </c>
      <c r="G4" s="61">
        <v>2866107.22</v>
      </c>
      <c r="H4" s="61">
        <v>2851070.03</v>
      </c>
      <c r="I4" s="69">
        <v>2022340.4300000002</v>
      </c>
      <c r="J4" s="61">
        <v>3468148.98</v>
      </c>
      <c r="K4" s="61">
        <v>3725022</v>
      </c>
      <c r="L4" s="61">
        <v>4111617</v>
      </c>
      <c r="M4" s="61"/>
      <c r="N4" s="61"/>
      <c r="O4" s="2"/>
      <c r="P4" s="74"/>
    </row>
    <row r="5" spans="1:17">
      <c r="A5" s="81"/>
      <c r="B5" s="5" t="s">
        <v>4</v>
      </c>
      <c r="C5" s="6">
        <v>677622</v>
      </c>
      <c r="D5" s="62">
        <v>627457</v>
      </c>
      <c r="E5" s="62">
        <v>932172</v>
      </c>
      <c r="F5" s="75">
        <v>777702</v>
      </c>
      <c r="G5" s="62">
        <v>747700</v>
      </c>
      <c r="H5" s="62">
        <v>475525</v>
      </c>
      <c r="I5" s="6">
        <v>328691</v>
      </c>
      <c r="J5" s="62">
        <v>494100</v>
      </c>
      <c r="K5" s="62">
        <v>488661</v>
      </c>
      <c r="L5" s="62">
        <v>451954</v>
      </c>
      <c r="M5" s="62"/>
      <c r="N5" s="62"/>
      <c r="O5" s="2"/>
      <c r="P5" s="74"/>
    </row>
    <row r="6" spans="1:17" ht="14.65" thickBot="1">
      <c r="A6" s="82"/>
      <c r="B6" s="19" t="s">
        <v>5</v>
      </c>
      <c r="C6" s="20">
        <f t="shared" ref="C6:D6" si="0">C4+C5</f>
        <v>2112896.1</v>
      </c>
      <c r="D6" s="20">
        <f t="shared" si="0"/>
        <v>2746421.48</v>
      </c>
      <c r="E6" s="20">
        <f t="shared" ref="E6:F6" si="1">E4+E5</f>
        <v>3897346.62</v>
      </c>
      <c r="F6" s="20">
        <f t="shared" si="1"/>
        <v>3087407.02</v>
      </c>
      <c r="G6" s="20">
        <f t="shared" ref="G6:H6" si="2">G4+G5</f>
        <v>3613807.22</v>
      </c>
      <c r="H6" s="20">
        <f t="shared" si="2"/>
        <v>3326595.03</v>
      </c>
      <c r="I6" s="20">
        <f t="shared" ref="I6:K6" si="3">I4+I5</f>
        <v>2351031.4300000002</v>
      </c>
      <c r="J6" s="20">
        <f t="shared" si="3"/>
        <v>3962248.98</v>
      </c>
      <c r="K6" s="20">
        <f t="shared" si="3"/>
        <v>4213683</v>
      </c>
      <c r="L6" s="20">
        <f t="shared" ref="L6:N6" si="4">L4+L5</f>
        <v>4563571</v>
      </c>
      <c r="M6" s="20">
        <f t="shared" si="4"/>
        <v>0</v>
      </c>
      <c r="N6" s="20">
        <f t="shared" si="4"/>
        <v>0</v>
      </c>
      <c r="O6" s="2"/>
      <c r="P6" s="74"/>
      <c r="Q6" s="68"/>
    </row>
    <row r="7" spans="1:17" ht="16.05" customHeight="1" thickTop="1">
      <c r="A7" s="80" t="s">
        <v>6</v>
      </c>
      <c r="B7" s="17" t="s">
        <v>3</v>
      </c>
      <c r="C7" s="21">
        <v>571401</v>
      </c>
      <c r="D7" s="63">
        <v>930787</v>
      </c>
      <c r="E7" s="63">
        <v>692409</v>
      </c>
      <c r="F7" s="63">
        <v>713206</v>
      </c>
      <c r="G7" s="63">
        <v>987481</v>
      </c>
      <c r="H7" s="63">
        <v>840494</v>
      </c>
      <c r="I7" s="63">
        <v>759456</v>
      </c>
      <c r="J7" s="63">
        <v>656024</v>
      </c>
      <c r="K7" s="63">
        <v>585756</v>
      </c>
      <c r="L7" s="63">
        <v>487054</v>
      </c>
      <c r="M7" s="63"/>
      <c r="N7" s="63"/>
      <c r="O7" s="2"/>
      <c r="P7" s="74"/>
      <c r="Q7" s="68"/>
    </row>
    <row r="8" spans="1:17">
      <c r="A8" s="81"/>
      <c r="B8" s="5" t="s">
        <v>4</v>
      </c>
      <c r="C8" s="6">
        <v>194198</v>
      </c>
      <c r="D8" s="62">
        <v>113236</v>
      </c>
      <c r="E8" s="62">
        <v>278061</v>
      </c>
      <c r="F8" s="62">
        <v>195165</v>
      </c>
      <c r="G8" s="62">
        <v>208247</v>
      </c>
      <c r="H8" s="62">
        <v>279563</v>
      </c>
      <c r="I8" s="62">
        <v>227658</v>
      </c>
      <c r="J8" s="62">
        <v>212630</v>
      </c>
      <c r="K8" s="62">
        <v>79206</v>
      </c>
      <c r="L8" s="62">
        <v>101586</v>
      </c>
      <c r="M8" s="62"/>
      <c r="N8" s="62"/>
      <c r="O8" s="2"/>
      <c r="P8" s="74"/>
      <c r="Q8" s="68"/>
    </row>
    <row r="9" spans="1:17" ht="14.65" thickBot="1">
      <c r="A9" s="82"/>
      <c r="B9" s="19" t="s">
        <v>5</v>
      </c>
      <c r="C9" s="20">
        <f t="shared" ref="C9:D9" si="5">C7+C8</f>
        <v>765599</v>
      </c>
      <c r="D9" s="20">
        <f t="shared" si="5"/>
        <v>1044023</v>
      </c>
      <c r="E9" s="20">
        <f t="shared" ref="E9:F9" si="6">E7+E8</f>
        <v>970470</v>
      </c>
      <c r="F9" s="20">
        <f t="shared" si="6"/>
        <v>908371</v>
      </c>
      <c r="G9" s="20">
        <f t="shared" ref="G9:H9" si="7">G7+G8</f>
        <v>1195728</v>
      </c>
      <c r="H9" s="20">
        <f t="shared" si="7"/>
        <v>1120057</v>
      </c>
      <c r="I9" s="20">
        <f t="shared" ref="I9:K9" si="8">I7+I8</f>
        <v>987114</v>
      </c>
      <c r="J9" s="20">
        <f t="shared" si="8"/>
        <v>868654</v>
      </c>
      <c r="K9" s="20">
        <f t="shared" si="8"/>
        <v>664962</v>
      </c>
      <c r="L9" s="20">
        <f t="shared" ref="L9:N9" si="9">L7+L8</f>
        <v>588640</v>
      </c>
      <c r="M9" s="20">
        <f t="shared" si="9"/>
        <v>0</v>
      </c>
      <c r="N9" s="20">
        <f t="shared" si="9"/>
        <v>0</v>
      </c>
      <c r="O9" s="2"/>
      <c r="P9" s="74"/>
      <c r="Q9" s="68"/>
    </row>
    <row r="10" spans="1:17" ht="14.65" thickTop="1">
      <c r="A10" s="83" t="s">
        <v>7</v>
      </c>
      <c r="B10" s="22" t="s">
        <v>3</v>
      </c>
      <c r="C10" s="23">
        <v>4738775</v>
      </c>
      <c r="D10" s="23">
        <v>4104055</v>
      </c>
      <c r="E10" s="23">
        <v>4224184</v>
      </c>
      <c r="F10" s="23">
        <v>1941669</v>
      </c>
      <c r="G10" s="23">
        <v>4022221</v>
      </c>
      <c r="H10" s="23">
        <v>3714425.58</v>
      </c>
      <c r="I10" s="23">
        <v>4052041</v>
      </c>
      <c r="J10" s="72">
        <v>4603130</v>
      </c>
      <c r="K10" s="23">
        <v>4335045</v>
      </c>
      <c r="L10" s="23">
        <v>4590300</v>
      </c>
      <c r="M10" s="23"/>
      <c r="N10" s="23"/>
      <c r="O10" s="2"/>
      <c r="P10" s="74"/>
      <c r="Q10" s="68"/>
    </row>
    <row r="11" spans="1:17">
      <c r="A11" s="84"/>
      <c r="B11" s="7" t="s">
        <v>43</v>
      </c>
      <c r="C11" s="8">
        <v>34027</v>
      </c>
      <c r="D11" s="8">
        <v>72345</v>
      </c>
      <c r="E11" s="8">
        <v>76478</v>
      </c>
      <c r="F11" s="8">
        <v>28207</v>
      </c>
      <c r="G11" s="8">
        <v>78922</v>
      </c>
      <c r="H11" s="8">
        <v>74305.42</v>
      </c>
      <c r="I11" s="8">
        <v>71533</v>
      </c>
      <c r="J11" s="73">
        <v>27660</v>
      </c>
      <c r="K11" s="8">
        <v>38922</v>
      </c>
      <c r="L11" s="8">
        <v>29853</v>
      </c>
      <c r="M11" s="8"/>
      <c r="N11" s="8"/>
      <c r="O11" s="2"/>
      <c r="P11" s="74"/>
      <c r="Q11" s="68"/>
    </row>
    <row r="12" spans="1:17" ht="14.65" thickBot="1">
      <c r="A12" s="85"/>
      <c r="B12" s="19" t="s">
        <v>5</v>
      </c>
      <c r="C12" s="20">
        <f t="shared" ref="C12:D12" si="10">C10+C11</f>
        <v>4772802</v>
      </c>
      <c r="D12" s="20">
        <f t="shared" si="10"/>
        <v>4176400</v>
      </c>
      <c r="E12" s="20">
        <f t="shared" ref="E12:F12" si="11">E10+E11</f>
        <v>4300662</v>
      </c>
      <c r="F12" s="20">
        <f t="shared" si="11"/>
        <v>1969876</v>
      </c>
      <c r="G12" s="20">
        <f t="shared" ref="G12:H12" si="12">G10+G11</f>
        <v>4101143</v>
      </c>
      <c r="H12" s="20">
        <f t="shared" si="12"/>
        <v>3788731</v>
      </c>
      <c r="I12" s="20">
        <f t="shared" ref="I12:K12" si="13">I10+I11</f>
        <v>4123574</v>
      </c>
      <c r="J12" s="20">
        <f t="shared" si="13"/>
        <v>4630790</v>
      </c>
      <c r="K12" s="20">
        <f t="shared" si="13"/>
        <v>4373967</v>
      </c>
      <c r="L12" s="20">
        <f t="shared" ref="L12:N12" si="14">L10+L11</f>
        <v>4620153</v>
      </c>
      <c r="M12" s="20">
        <f t="shared" si="14"/>
        <v>0</v>
      </c>
      <c r="N12" s="20">
        <f t="shared" si="14"/>
        <v>0</v>
      </c>
      <c r="O12" s="2"/>
      <c r="P12" s="74"/>
      <c r="Q12" s="68"/>
    </row>
    <row r="13" spans="1:17" ht="17" customHeight="1" thickTop="1">
      <c r="A13" s="90" t="s">
        <v>8</v>
      </c>
      <c r="B13" s="24" t="s">
        <v>3</v>
      </c>
      <c r="C13" s="18">
        <v>7070043.5899727838</v>
      </c>
      <c r="D13" s="61">
        <v>6263014.3617773782</v>
      </c>
      <c r="E13" s="61">
        <v>5449577.2597841369</v>
      </c>
      <c r="F13" s="61">
        <v>4722560.7300000004</v>
      </c>
      <c r="G13" s="23">
        <v>5956127.3713704478</v>
      </c>
      <c r="H13" s="61">
        <v>7000549.6689150725</v>
      </c>
      <c r="I13" s="23">
        <v>2756143</v>
      </c>
      <c r="J13" s="23">
        <v>3758805</v>
      </c>
      <c r="K13" s="61">
        <v>7414498</v>
      </c>
      <c r="L13" s="23">
        <v>7121468</v>
      </c>
      <c r="M13" s="61"/>
      <c r="N13" s="23"/>
      <c r="O13" s="2"/>
      <c r="P13" s="74"/>
      <c r="Q13" s="68"/>
    </row>
    <row r="14" spans="1:17">
      <c r="A14" s="91"/>
      <c r="B14" s="9" t="s">
        <v>4</v>
      </c>
      <c r="C14" s="10">
        <v>776949.67999999993</v>
      </c>
      <c r="D14" s="64">
        <v>1062282.7119343332</v>
      </c>
      <c r="E14" s="64">
        <v>1153219.1402158635</v>
      </c>
      <c r="F14" s="64">
        <v>937521.17</v>
      </c>
      <c r="G14" s="6">
        <v>827261.6286295522</v>
      </c>
      <c r="H14" s="64">
        <v>968770.83108492708</v>
      </c>
      <c r="I14" s="6">
        <v>530592</v>
      </c>
      <c r="J14" s="6">
        <v>693887</v>
      </c>
      <c r="K14" s="64">
        <v>824523</v>
      </c>
      <c r="L14" s="6">
        <v>812516</v>
      </c>
      <c r="M14" s="64"/>
      <c r="N14" s="6"/>
      <c r="O14" s="2"/>
      <c r="P14" s="74"/>
      <c r="Q14" s="68"/>
    </row>
    <row r="15" spans="1:17" ht="14.65" thickBot="1">
      <c r="A15" s="92"/>
      <c r="B15" s="25" t="s">
        <v>5</v>
      </c>
      <c r="C15" s="20">
        <f t="shared" ref="C15:D15" si="15">C13+C14</f>
        <v>7846993.2699727835</v>
      </c>
      <c r="D15" s="20">
        <f t="shared" si="15"/>
        <v>7325297.0737117119</v>
      </c>
      <c r="E15" s="20">
        <f t="shared" ref="E15:F15" si="16">E13+E14</f>
        <v>6602796.4000000004</v>
      </c>
      <c r="F15" s="20">
        <f t="shared" si="16"/>
        <v>5660081.9000000004</v>
      </c>
      <c r="G15" s="20">
        <f t="shared" ref="G15:H15" si="17">G13+G14</f>
        <v>6783389</v>
      </c>
      <c r="H15" s="20">
        <f t="shared" si="17"/>
        <v>7969320.5</v>
      </c>
      <c r="I15" s="20">
        <f t="shared" ref="I15:K15" si="18">I13+I14</f>
        <v>3286735</v>
      </c>
      <c r="J15" s="20">
        <f t="shared" si="18"/>
        <v>4452692</v>
      </c>
      <c r="K15" s="20">
        <f t="shared" si="18"/>
        <v>8239021</v>
      </c>
      <c r="L15" s="20">
        <f t="shared" ref="L15:N15" si="19">L13+L14</f>
        <v>7933984</v>
      </c>
      <c r="M15" s="20">
        <f t="shared" si="19"/>
        <v>0</v>
      </c>
      <c r="N15" s="20">
        <f t="shared" si="19"/>
        <v>0</v>
      </c>
      <c r="O15" s="2"/>
      <c r="P15" s="74"/>
      <c r="Q15" s="68"/>
    </row>
    <row r="16" spans="1:17" ht="14.65" thickTop="1">
      <c r="A16" s="93" t="s">
        <v>9</v>
      </c>
      <c r="B16" s="26" t="s">
        <v>3</v>
      </c>
      <c r="C16" s="23">
        <v>4715775.0999999996</v>
      </c>
      <c r="D16" s="23">
        <v>4032031.8</v>
      </c>
      <c r="E16" s="23">
        <v>4377032.0999999996</v>
      </c>
      <c r="F16" s="23">
        <v>3810378</v>
      </c>
      <c r="G16" s="66">
        <v>4698951.8</v>
      </c>
      <c r="H16" s="23">
        <v>4393234</v>
      </c>
      <c r="I16" s="66">
        <v>4777180.0999999996</v>
      </c>
      <c r="J16" s="66">
        <v>4616147</v>
      </c>
      <c r="K16" s="23">
        <v>4361108</v>
      </c>
      <c r="L16" s="66">
        <v>4137380</v>
      </c>
      <c r="M16" s="23"/>
      <c r="N16" s="66"/>
      <c r="O16" s="2"/>
      <c r="P16" s="74"/>
      <c r="Q16" s="68"/>
    </row>
    <row r="17" spans="1:17">
      <c r="A17" s="94"/>
      <c r="B17" s="11" t="s">
        <v>4</v>
      </c>
      <c r="C17" s="6">
        <v>101905.9</v>
      </c>
      <c r="D17" s="6">
        <v>72720.2</v>
      </c>
      <c r="E17" s="6">
        <v>107164.9</v>
      </c>
      <c r="F17" s="6">
        <v>83964</v>
      </c>
      <c r="G17" s="67">
        <v>75192.2</v>
      </c>
      <c r="H17" s="6">
        <v>82064</v>
      </c>
      <c r="I17" s="67">
        <v>88950.9</v>
      </c>
      <c r="J17" s="67">
        <v>91695</v>
      </c>
      <c r="K17" s="6">
        <v>81455</v>
      </c>
      <c r="L17" s="67">
        <v>97204</v>
      </c>
      <c r="M17" s="6"/>
      <c r="N17" s="67"/>
      <c r="O17" s="2"/>
      <c r="P17" s="74"/>
      <c r="Q17" s="68"/>
    </row>
    <row r="18" spans="1:17" ht="14.65" thickBot="1">
      <c r="A18" s="95"/>
      <c r="B18" s="51" t="s">
        <v>5</v>
      </c>
      <c r="C18" s="52">
        <f t="shared" ref="C18:D18" si="20">C16+C17</f>
        <v>4817681</v>
      </c>
      <c r="D18" s="52">
        <f t="shared" si="20"/>
        <v>4104752</v>
      </c>
      <c r="E18" s="52">
        <f t="shared" ref="E18:F18" si="21">E16+E17</f>
        <v>4484197</v>
      </c>
      <c r="F18" s="52">
        <f t="shared" si="21"/>
        <v>3894342</v>
      </c>
      <c r="G18" s="52">
        <f t="shared" ref="G18:H18" si="22">G16+G17</f>
        <v>4774144</v>
      </c>
      <c r="H18" s="52">
        <f t="shared" si="22"/>
        <v>4475298</v>
      </c>
      <c r="I18" s="52">
        <f t="shared" ref="I18:K18" si="23">I16+I17</f>
        <v>4866131</v>
      </c>
      <c r="J18" s="52">
        <f t="shared" si="23"/>
        <v>4707842</v>
      </c>
      <c r="K18" s="52">
        <f t="shared" si="23"/>
        <v>4442563</v>
      </c>
      <c r="L18" s="52">
        <f t="shared" ref="L18:N18" si="24">L16+L17</f>
        <v>4234584</v>
      </c>
      <c r="M18" s="52">
        <f t="shared" si="24"/>
        <v>0</v>
      </c>
      <c r="N18" s="52">
        <f t="shared" si="24"/>
        <v>0</v>
      </c>
      <c r="O18" s="2"/>
      <c r="P18" s="74"/>
      <c r="Q18" s="68"/>
    </row>
    <row r="19" spans="1:17" ht="14.65" thickTop="1">
      <c r="A19" s="80" t="s">
        <v>10</v>
      </c>
      <c r="B19" s="27" t="s">
        <v>3</v>
      </c>
      <c r="C19" s="66">
        <v>3097326</v>
      </c>
      <c r="D19" s="66">
        <v>2965401</v>
      </c>
      <c r="E19" s="66">
        <v>3330899</v>
      </c>
      <c r="F19" s="66">
        <v>3175350</v>
      </c>
      <c r="G19" s="66">
        <v>3281107</v>
      </c>
      <c r="H19" s="66">
        <v>3101607</v>
      </c>
      <c r="I19" s="66">
        <v>2926124</v>
      </c>
      <c r="J19" s="66">
        <v>2917734</v>
      </c>
      <c r="K19" s="66">
        <v>2680344</v>
      </c>
      <c r="L19" s="66">
        <v>2974626</v>
      </c>
      <c r="M19" s="66"/>
      <c r="N19" s="66"/>
      <c r="O19" s="2"/>
      <c r="P19" s="74"/>
      <c r="Q19" s="68"/>
    </row>
    <row r="20" spans="1:17">
      <c r="A20" s="81"/>
      <c r="B20" s="12" t="s">
        <v>4</v>
      </c>
      <c r="C20" s="67">
        <v>10555</v>
      </c>
      <c r="D20" s="67">
        <v>8957</v>
      </c>
      <c r="E20" s="67">
        <v>8808</v>
      </c>
      <c r="F20" s="67">
        <v>8462</v>
      </c>
      <c r="G20" s="67">
        <v>8742</v>
      </c>
      <c r="H20" s="67">
        <v>8287</v>
      </c>
      <c r="I20" s="67">
        <v>8287</v>
      </c>
      <c r="J20" s="67">
        <v>8515</v>
      </c>
      <c r="K20" s="67">
        <v>9178</v>
      </c>
      <c r="L20" s="67">
        <v>9178</v>
      </c>
      <c r="M20" s="67"/>
      <c r="N20" s="67"/>
      <c r="O20" s="2"/>
      <c r="P20" s="74"/>
      <c r="Q20" s="68"/>
    </row>
    <row r="21" spans="1:17" ht="14.65" thickBot="1">
      <c r="A21" s="82"/>
      <c r="B21" s="28" t="s">
        <v>5</v>
      </c>
      <c r="C21" s="20">
        <f t="shared" ref="C21:D21" si="25">C19+C20</f>
        <v>3107881</v>
      </c>
      <c r="D21" s="20">
        <f t="shared" si="25"/>
        <v>2974358</v>
      </c>
      <c r="E21" s="20">
        <f t="shared" ref="E21:F21" si="26">E19+E20</f>
        <v>3339707</v>
      </c>
      <c r="F21" s="20">
        <f t="shared" si="26"/>
        <v>3183812</v>
      </c>
      <c r="G21" s="20">
        <f t="shared" ref="G21:H21" si="27">G19+G20</f>
        <v>3289849</v>
      </c>
      <c r="H21" s="20">
        <f t="shared" si="27"/>
        <v>3109894</v>
      </c>
      <c r="I21" s="20">
        <f t="shared" ref="I21:K21" si="28">I19+I20</f>
        <v>2934411</v>
      </c>
      <c r="J21" s="20">
        <f t="shared" si="28"/>
        <v>2926249</v>
      </c>
      <c r="K21" s="20">
        <f t="shared" si="28"/>
        <v>2689522</v>
      </c>
      <c r="L21" s="20">
        <f t="shared" ref="L21:N21" si="29">L19+L20</f>
        <v>2983804</v>
      </c>
      <c r="M21" s="20">
        <f t="shared" si="29"/>
        <v>0</v>
      </c>
      <c r="N21" s="20">
        <f t="shared" si="29"/>
        <v>0</v>
      </c>
      <c r="O21" s="2"/>
      <c r="P21" s="74"/>
      <c r="Q21" s="68"/>
    </row>
    <row r="22" spans="1:17" ht="14.65" thickTop="1">
      <c r="A22" s="89" t="s">
        <v>11</v>
      </c>
      <c r="B22" s="53" t="s">
        <v>3</v>
      </c>
      <c r="C22" s="54">
        <v>1400744</v>
      </c>
      <c r="D22" s="54">
        <v>1336497</v>
      </c>
      <c r="E22" s="54">
        <v>1514169</v>
      </c>
      <c r="F22" s="54">
        <v>1375241</v>
      </c>
      <c r="G22" s="54">
        <v>1435570</v>
      </c>
      <c r="H22" s="54">
        <v>1314652</v>
      </c>
      <c r="I22" s="54">
        <v>1386257</v>
      </c>
      <c r="J22" s="54">
        <v>1437508</v>
      </c>
      <c r="K22" s="54">
        <v>1387080</v>
      </c>
      <c r="L22" s="54">
        <v>1560604</v>
      </c>
      <c r="M22" s="54"/>
      <c r="N22" s="54"/>
      <c r="O22" s="2"/>
      <c r="P22" s="74"/>
      <c r="Q22" s="68"/>
    </row>
    <row r="23" spans="1:17">
      <c r="A23" s="81"/>
      <c r="B23" s="12" t="s">
        <v>4</v>
      </c>
      <c r="C23" s="6">
        <v>0</v>
      </c>
      <c r="D23" s="6">
        <v>0</v>
      </c>
      <c r="E23" s="6">
        <v>0</v>
      </c>
      <c r="F23" s="6">
        <v>0</v>
      </c>
      <c r="G23" s="6">
        <v>0</v>
      </c>
      <c r="H23" s="6">
        <v>0</v>
      </c>
      <c r="I23" s="6">
        <v>0</v>
      </c>
      <c r="J23" s="6">
        <v>0</v>
      </c>
      <c r="K23" s="6">
        <v>0</v>
      </c>
      <c r="L23" s="6">
        <v>0</v>
      </c>
      <c r="M23" s="6"/>
      <c r="N23" s="6"/>
      <c r="O23" s="2"/>
      <c r="P23" s="74"/>
      <c r="Q23" s="68"/>
    </row>
    <row r="24" spans="1:17" ht="14.65" thickBot="1">
      <c r="A24" s="82"/>
      <c r="B24" s="19" t="s">
        <v>5</v>
      </c>
      <c r="C24" s="29">
        <f t="shared" ref="C24:D24" si="30">C22+C23</f>
        <v>1400744</v>
      </c>
      <c r="D24" s="29">
        <f t="shared" si="30"/>
        <v>1336497</v>
      </c>
      <c r="E24" s="29">
        <f t="shared" ref="E24:F24" si="31">E22+E23</f>
        <v>1514169</v>
      </c>
      <c r="F24" s="29">
        <f t="shared" si="31"/>
        <v>1375241</v>
      </c>
      <c r="G24" s="29">
        <f t="shared" ref="G24:H24" si="32">G22+G23</f>
        <v>1435570</v>
      </c>
      <c r="H24" s="29">
        <f t="shared" si="32"/>
        <v>1314652</v>
      </c>
      <c r="I24" s="29">
        <f t="shared" ref="I24:K24" si="33">I22+I23</f>
        <v>1386257</v>
      </c>
      <c r="J24" s="29">
        <f t="shared" si="33"/>
        <v>1437508</v>
      </c>
      <c r="K24" s="29">
        <f t="shared" si="33"/>
        <v>1387080</v>
      </c>
      <c r="L24" s="29">
        <f t="shared" ref="L24:N24" si="34">L22+L23</f>
        <v>1560604</v>
      </c>
      <c r="M24" s="29">
        <f t="shared" si="34"/>
        <v>0</v>
      </c>
      <c r="N24" s="29">
        <f t="shared" si="34"/>
        <v>0</v>
      </c>
      <c r="O24" s="2"/>
      <c r="P24" s="74"/>
      <c r="Q24" s="68"/>
    </row>
    <row r="25" spans="1:17" ht="14.65" thickTop="1">
      <c r="A25" s="80" t="s">
        <v>12</v>
      </c>
      <c r="B25" s="27" t="s">
        <v>3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  <c r="I25" s="23"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"/>
      <c r="P25" s="74"/>
      <c r="Q25" s="68"/>
    </row>
    <row r="26" spans="1:17">
      <c r="A26" s="81"/>
      <c r="B26" s="12" t="s">
        <v>4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6">
        <v>0</v>
      </c>
      <c r="K26" s="6">
        <v>0</v>
      </c>
      <c r="L26" s="6">
        <v>0</v>
      </c>
      <c r="M26" s="6">
        <v>0</v>
      </c>
      <c r="N26" s="6">
        <v>0</v>
      </c>
      <c r="O26" s="2"/>
      <c r="P26" s="74"/>
      <c r="Q26" s="68"/>
    </row>
    <row r="27" spans="1:17" ht="14.65" thickBot="1">
      <c r="A27" s="82"/>
      <c r="B27" s="28" t="s">
        <v>5</v>
      </c>
      <c r="C27" s="29">
        <f t="shared" ref="C27:D27" si="35">C25+C26</f>
        <v>0</v>
      </c>
      <c r="D27" s="29">
        <f t="shared" si="35"/>
        <v>0</v>
      </c>
      <c r="E27" s="29">
        <f t="shared" ref="E27:F27" si="36">E25+E26</f>
        <v>0</v>
      </c>
      <c r="F27" s="29">
        <f t="shared" si="36"/>
        <v>0</v>
      </c>
      <c r="G27" s="29">
        <f t="shared" ref="G27:H27" si="37">G25+G26</f>
        <v>0</v>
      </c>
      <c r="H27" s="29">
        <f t="shared" si="37"/>
        <v>0</v>
      </c>
      <c r="I27" s="29">
        <f t="shared" ref="I27:K27" si="38">I25+I26</f>
        <v>0</v>
      </c>
      <c r="J27" s="29">
        <f t="shared" si="38"/>
        <v>0</v>
      </c>
      <c r="K27" s="29">
        <f t="shared" si="38"/>
        <v>0</v>
      </c>
      <c r="L27" s="29">
        <f t="shared" ref="L27:M27" si="39">L25+L26</f>
        <v>0</v>
      </c>
      <c r="M27" s="29">
        <f t="shared" si="39"/>
        <v>0</v>
      </c>
      <c r="N27" s="29">
        <f>N25+N26</f>
        <v>0</v>
      </c>
      <c r="O27" s="2"/>
      <c r="P27" s="74"/>
      <c r="Q27" s="68"/>
    </row>
    <row r="28" spans="1:17" ht="14.65" thickTop="1">
      <c r="A28" s="30" t="s">
        <v>13</v>
      </c>
      <c r="B28" s="31" t="s">
        <v>14</v>
      </c>
      <c r="C28" s="32">
        <v>231688</v>
      </c>
      <c r="D28" s="32">
        <v>207778</v>
      </c>
      <c r="E28" s="32">
        <v>226104</v>
      </c>
      <c r="F28" s="32">
        <v>114590</v>
      </c>
      <c r="G28" s="32">
        <v>97946</v>
      </c>
      <c r="H28" s="32">
        <v>219638</v>
      </c>
      <c r="I28" s="32">
        <v>221575</v>
      </c>
      <c r="J28" s="32">
        <v>107306</v>
      </c>
      <c r="K28" s="32">
        <v>196648</v>
      </c>
      <c r="L28" s="32">
        <v>209927</v>
      </c>
      <c r="M28" s="32"/>
      <c r="N28" s="32"/>
      <c r="O28" s="2"/>
      <c r="P28" s="74"/>
      <c r="Q28" s="68"/>
    </row>
    <row r="29" spans="1:17">
      <c r="A29" s="33" t="s">
        <v>15</v>
      </c>
      <c r="B29" s="13" t="s">
        <v>14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/>
      <c r="N29" s="14"/>
      <c r="O29" s="2"/>
      <c r="P29" s="74"/>
      <c r="Q29" s="68"/>
    </row>
    <row r="30" spans="1:17">
      <c r="A30" s="33" t="s">
        <v>16</v>
      </c>
      <c r="B30" s="13" t="s">
        <v>14</v>
      </c>
      <c r="C30" s="14">
        <v>312128</v>
      </c>
      <c r="D30" s="14">
        <v>287256</v>
      </c>
      <c r="E30" s="14">
        <v>313478</v>
      </c>
      <c r="F30" s="14">
        <v>216278</v>
      </c>
      <c r="G30" s="14">
        <v>281693</v>
      </c>
      <c r="H30" s="14">
        <v>252372</v>
      </c>
      <c r="I30" s="14">
        <v>187811</v>
      </c>
      <c r="J30" s="14">
        <v>234595</v>
      </c>
      <c r="K30" s="14">
        <v>358394</v>
      </c>
      <c r="L30" s="14">
        <v>363887</v>
      </c>
      <c r="M30" s="14"/>
      <c r="N30" s="14"/>
      <c r="O30" s="2"/>
      <c r="P30" s="74"/>
      <c r="Q30" s="68"/>
    </row>
    <row r="31" spans="1:17">
      <c r="A31" s="34" t="s">
        <v>17</v>
      </c>
      <c r="B31" s="15" t="s">
        <v>3</v>
      </c>
      <c r="C31" s="14">
        <v>482616</v>
      </c>
      <c r="D31" s="14">
        <v>398682</v>
      </c>
      <c r="E31" s="14">
        <v>411086</v>
      </c>
      <c r="F31" s="14">
        <v>347931</v>
      </c>
      <c r="G31" s="14">
        <v>308290</v>
      </c>
      <c r="H31" s="14">
        <v>355514</v>
      </c>
      <c r="I31" s="14">
        <v>330159</v>
      </c>
      <c r="J31" s="14">
        <v>372308</v>
      </c>
      <c r="K31" s="14">
        <v>337485</v>
      </c>
      <c r="L31" s="14">
        <v>381480</v>
      </c>
      <c r="M31" s="14"/>
      <c r="N31" s="14"/>
      <c r="O31" s="2"/>
      <c r="P31" s="74"/>
      <c r="Q31" s="68"/>
    </row>
    <row r="32" spans="1:17">
      <c r="A32" s="34" t="s">
        <v>18</v>
      </c>
      <c r="B32" s="15" t="s">
        <v>3</v>
      </c>
      <c r="C32" s="14">
        <v>290646</v>
      </c>
      <c r="D32" s="14">
        <v>264920</v>
      </c>
      <c r="E32" s="14">
        <v>292980</v>
      </c>
      <c r="F32" s="14">
        <v>259447</v>
      </c>
      <c r="G32" s="14">
        <v>270763</v>
      </c>
      <c r="H32" s="14">
        <v>260542</v>
      </c>
      <c r="I32" s="14">
        <v>269936</v>
      </c>
      <c r="J32" s="14">
        <v>291288</v>
      </c>
      <c r="K32" s="14">
        <v>243220</v>
      </c>
      <c r="L32" s="14">
        <v>284648</v>
      </c>
      <c r="M32" s="14"/>
      <c r="N32" s="14"/>
      <c r="O32" s="2"/>
      <c r="P32" s="74"/>
      <c r="Q32" s="68"/>
    </row>
    <row r="33" spans="1:17">
      <c r="A33" s="34" t="s">
        <v>19</v>
      </c>
      <c r="B33" s="15" t="s">
        <v>3</v>
      </c>
      <c r="C33" s="14">
        <v>1058445</v>
      </c>
      <c r="D33" s="14">
        <v>705750</v>
      </c>
      <c r="E33" s="14">
        <v>1043672</v>
      </c>
      <c r="F33" s="14">
        <v>570671</v>
      </c>
      <c r="G33" s="14">
        <v>1190599</v>
      </c>
      <c r="H33" s="14">
        <v>965279</v>
      </c>
      <c r="I33" s="14">
        <v>957366</v>
      </c>
      <c r="J33" s="14">
        <v>901163</v>
      </c>
      <c r="K33" s="14">
        <v>926264</v>
      </c>
      <c r="L33" s="14">
        <v>838206</v>
      </c>
      <c r="M33" s="14"/>
      <c r="N33" s="14"/>
      <c r="O33" s="2"/>
      <c r="P33" s="74"/>
      <c r="Q33" s="68"/>
    </row>
    <row r="34" spans="1:17">
      <c r="A34" s="34" t="s">
        <v>20</v>
      </c>
      <c r="B34" s="15" t="s">
        <v>3</v>
      </c>
      <c r="C34" s="14">
        <v>29491</v>
      </c>
      <c r="D34" s="14">
        <v>10246</v>
      </c>
      <c r="E34" s="14">
        <v>91193</v>
      </c>
      <c r="F34" s="14">
        <v>95511</v>
      </c>
      <c r="G34" s="14">
        <v>26065</v>
      </c>
      <c r="H34" s="14">
        <v>0</v>
      </c>
      <c r="I34" s="14">
        <v>7716</v>
      </c>
      <c r="J34" s="14">
        <v>114983</v>
      </c>
      <c r="K34" s="14">
        <v>110860</v>
      </c>
      <c r="L34" s="14">
        <v>154163</v>
      </c>
      <c r="M34" s="14"/>
      <c r="N34" s="14"/>
      <c r="O34" s="2"/>
      <c r="P34" s="74"/>
      <c r="Q34" s="68"/>
    </row>
    <row r="35" spans="1:17">
      <c r="A35" s="34" t="s">
        <v>21</v>
      </c>
      <c r="B35" s="15" t="s">
        <v>3</v>
      </c>
      <c r="C35" s="14">
        <v>305617</v>
      </c>
      <c r="D35" s="14">
        <v>261598</v>
      </c>
      <c r="E35" s="14">
        <v>289204</v>
      </c>
      <c r="F35" s="14">
        <v>209017</v>
      </c>
      <c r="G35" s="14">
        <v>292661</v>
      </c>
      <c r="H35" s="14">
        <v>270584</v>
      </c>
      <c r="I35" s="14">
        <v>329558</v>
      </c>
      <c r="J35" s="14">
        <v>362944</v>
      </c>
      <c r="K35" s="14">
        <v>328010</v>
      </c>
      <c r="L35" s="14">
        <v>337921</v>
      </c>
      <c r="M35" s="14"/>
      <c r="N35" s="14"/>
      <c r="O35" s="2"/>
      <c r="P35" s="74"/>
      <c r="Q35" s="68"/>
    </row>
    <row r="36" spans="1:17">
      <c r="A36" s="34" t="s">
        <v>22</v>
      </c>
      <c r="B36" s="15" t="s">
        <v>3</v>
      </c>
      <c r="C36" s="14">
        <v>54001</v>
      </c>
      <c r="D36" s="14">
        <v>31949</v>
      </c>
      <c r="E36" s="14">
        <v>120194</v>
      </c>
      <c r="F36" s="14">
        <v>39362</v>
      </c>
      <c r="G36" s="14">
        <v>28818</v>
      </c>
      <c r="H36" s="14">
        <v>21688</v>
      </c>
      <c r="I36" s="14">
        <v>0</v>
      </c>
      <c r="J36" s="14">
        <v>40500</v>
      </c>
      <c r="K36" s="14">
        <v>0</v>
      </c>
      <c r="L36" s="14">
        <v>0</v>
      </c>
      <c r="M36" s="14"/>
      <c r="N36" s="14"/>
      <c r="O36" s="2"/>
      <c r="P36" s="74"/>
      <c r="Q36" s="68"/>
    </row>
    <row r="37" spans="1:17">
      <c r="A37" s="34" t="s">
        <v>23</v>
      </c>
      <c r="B37" s="15" t="s">
        <v>3</v>
      </c>
      <c r="C37" s="14">
        <v>0</v>
      </c>
      <c r="D37" s="14">
        <v>0</v>
      </c>
      <c r="E37" s="14">
        <v>0</v>
      </c>
      <c r="F37" s="14">
        <v>0</v>
      </c>
      <c r="G37" s="14">
        <v>0</v>
      </c>
      <c r="H37" s="14">
        <v>0</v>
      </c>
      <c r="I37" s="14">
        <v>0</v>
      </c>
      <c r="J37" s="14">
        <v>0</v>
      </c>
      <c r="K37" s="14">
        <v>0</v>
      </c>
      <c r="L37" s="14">
        <v>0</v>
      </c>
      <c r="M37" s="14"/>
      <c r="N37" s="14"/>
      <c r="O37" s="2"/>
      <c r="P37" s="74"/>
      <c r="Q37" s="68"/>
    </row>
    <row r="38" spans="1:17">
      <c r="A38" s="34" t="s">
        <v>24</v>
      </c>
      <c r="B38" s="15" t="s">
        <v>3</v>
      </c>
      <c r="C38" s="14">
        <v>3480675</v>
      </c>
      <c r="D38" s="14">
        <v>3284419</v>
      </c>
      <c r="E38" s="14">
        <v>3828101</v>
      </c>
      <c r="F38" s="14">
        <v>3716684</v>
      </c>
      <c r="G38" s="14">
        <v>3973141</v>
      </c>
      <c r="H38" s="14">
        <v>3776535</v>
      </c>
      <c r="I38" s="14">
        <v>3871574</v>
      </c>
      <c r="J38" s="14">
        <v>3955502</v>
      </c>
      <c r="K38" s="14">
        <v>3613655</v>
      </c>
      <c r="L38" s="14">
        <v>4297092</v>
      </c>
      <c r="M38" s="14"/>
      <c r="N38" s="14"/>
      <c r="O38" s="2"/>
      <c r="P38" s="74"/>
      <c r="Q38" s="68"/>
    </row>
    <row r="39" spans="1:17">
      <c r="A39" s="34" t="s">
        <v>25</v>
      </c>
      <c r="B39" s="15" t="s">
        <v>3</v>
      </c>
      <c r="C39" s="14">
        <v>2139371</v>
      </c>
      <c r="D39" s="14">
        <v>1835866</v>
      </c>
      <c r="E39" s="14">
        <v>2372244</v>
      </c>
      <c r="F39" s="14">
        <v>1042818</v>
      </c>
      <c r="G39" s="14">
        <v>2305702</v>
      </c>
      <c r="H39" s="14">
        <v>2298165</v>
      </c>
      <c r="I39" s="14">
        <v>1875209</v>
      </c>
      <c r="J39" s="14">
        <v>1967155</v>
      </c>
      <c r="K39" s="14">
        <v>2415226</v>
      </c>
      <c r="L39" s="14">
        <v>2401610</v>
      </c>
      <c r="M39" s="14"/>
      <c r="N39" s="14"/>
      <c r="O39" s="2"/>
      <c r="P39" s="74"/>
      <c r="Q39" s="68"/>
    </row>
    <row r="40" spans="1:17">
      <c r="A40" s="34" t="s">
        <v>26</v>
      </c>
      <c r="B40" s="15" t="s">
        <v>3</v>
      </c>
      <c r="C40" s="14">
        <v>1259290</v>
      </c>
      <c r="D40" s="14">
        <v>1114211</v>
      </c>
      <c r="E40" s="14">
        <v>1228176</v>
      </c>
      <c r="F40" s="14">
        <v>747823</v>
      </c>
      <c r="G40" s="14">
        <v>147550</v>
      </c>
      <c r="H40" s="14">
        <v>812378</v>
      </c>
      <c r="I40" s="14">
        <v>916284</v>
      </c>
      <c r="J40" s="14">
        <v>748200</v>
      </c>
      <c r="K40" s="14">
        <v>1192579</v>
      </c>
      <c r="L40" s="14">
        <v>1564648</v>
      </c>
      <c r="M40" s="14"/>
      <c r="N40" s="14"/>
      <c r="O40" s="2"/>
      <c r="P40" s="74"/>
      <c r="Q40" s="68"/>
    </row>
    <row r="41" spans="1:17">
      <c r="A41" s="34" t="s">
        <v>27</v>
      </c>
      <c r="B41" s="15" t="s">
        <v>3</v>
      </c>
      <c r="C41" s="14">
        <v>3230325</v>
      </c>
      <c r="D41" s="14">
        <v>2771429</v>
      </c>
      <c r="E41" s="14">
        <v>3041482</v>
      </c>
      <c r="F41" s="14">
        <v>2737981</v>
      </c>
      <c r="G41" s="14">
        <v>2682264</v>
      </c>
      <c r="H41" s="14">
        <v>2777366</v>
      </c>
      <c r="I41" s="14">
        <v>2959962</v>
      </c>
      <c r="J41" s="14">
        <v>2934081</v>
      </c>
      <c r="K41" s="14">
        <v>2795063</v>
      </c>
      <c r="L41" s="14">
        <v>2866010</v>
      </c>
      <c r="M41" s="14"/>
      <c r="N41" s="14"/>
      <c r="O41" s="2"/>
      <c r="P41" s="74"/>
      <c r="Q41" s="68"/>
    </row>
    <row r="42" spans="1:17">
      <c r="A42" s="34" t="s">
        <v>28</v>
      </c>
      <c r="B42" s="15" t="s">
        <v>3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41841</v>
      </c>
      <c r="J42" s="14">
        <v>0</v>
      </c>
      <c r="K42" s="14">
        <v>39261</v>
      </c>
      <c r="L42" s="14">
        <v>36552</v>
      </c>
      <c r="M42" s="14"/>
      <c r="N42" s="14"/>
      <c r="O42" s="2"/>
      <c r="P42" s="74"/>
      <c r="Q42" s="68"/>
    </row>
    <row r="43" spans="1:17">
      <c r="A43" s="34" t="s">
        <v>29</v>
      </c>
      <c r="B43" s="15" t="s">
        <v>3</v>
      </c>
      <c r="C43" s="14">
        <v>348350</v>
      </c>
      <c r="D43" s="14">
        <v>309841</v>
      </c>
      <c r="E43" s="14">
        <v>336081</v>
      </c>
      <c r="F43" s="14">
        <v>77798</v>
      </c>
      <c r="G43" s="14">
        <v>0</v>
      </c>
      <c r="H43" s="14">
        <v>0</v>
      </c>
      <c r="I43" s="14">
        <v>7</v>
      </c>
      <c r="J43" s="14">
        <v>76092</v>
      </c>
      <c r="K43" s="14">
        <v>421191</v>
      </c>
      <c r="L43" s="14">
        <v>318356</v>
      </c>
      <c r="M43" s="14"/>
      <c r="N43" s="14"/>
      <c r="O43" s="2"/>
      <c r="P43" s="74"/>
      <c r="Q43" s="68"/>
    </row>
    <row r="44" spans="1:17">
      <c r="A44" s="34" t="s">
        <v>30</v>
      </c>
      <c r="B44" s="15" t="s">
        <v>3</v>
      </c>
      <c r="C44" s="14">
        <v>341603</v>
      </c>
      <c r="D44" s="14">
        <v>431015</v>
      </c>
      <c r="E44" s="14">
        <v>462380</v>
      </c>
      <c r="F44" s="14">
        <v>448673</v>
      </c>
      <c r="G44" s="14">
        <v>461983</v>
      </c>
      <c r="H44" s="14">
        <v>305838</v>
      </c>
      <c r="I44" s="14">
        <v>333219</v>
      </c>
      <c r="J44" s="14">
        <v>386403</v>
      </c>
      <c r="K44" s="14">
        <v>4916</v>
      </c>
      <c r="L44" s="14">
        <v>0</v>
      </c>
      <c r="M44" s="14"/>
      <c r="N44" s="14"/>
      <c r="O44" s="2"/>
      <c r="P44" s="74"/>
      <c r="Q44" s="68"/>
    </row>
    <row r="45" spans="1:17">
      <c r="A45" s="34" t="s">
        <v>31</v>
      </c>
      <c r="B45" s="15" t="s">
        <v>3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/>
      <c r="N45" s="14"/>
      <c r="O45" s="2"/>
      <c r="P45" s="74"/>
      <c r="Q45" s="68"/>
    </row>
    <row r="46" spans="1:17">
      <c r="A46" s="34" t="s">
        <v>32</v>
      </c>
      <c r="B46" s="15" t="s">
        <v>3</v>
      </c>
      <c r="C46" s="14">
        <v>599676</v>
      </c>
      <c r="D46" s="14">
        <v>711966</v>
      </c>
      <c r="E46" s="14">
        <v>638087</v>
      </c>
      <c r="F46" s="14">
        <v>44733</v>
      </c>
      <c r="G46" s="14">
        <v>0</v>
      </c>
      <c r="H46" s="14">
        <v>262718</v>
      </c>
      <c r="I46" s="14">
        <v>624645</v>
      </c>
      <c r="J46" s="14">
        <v>295349</v>
      </c>
      <c r="K46" s="14">
        <v>183495</v>
      </c>
      <c r="L46" s="14">
        <v>307280</v>
      </c>
      <c r="M46" s="14"/>
      <c r="N46" s="14"/>
      <c r="O46" s="2"/>
      <c r="P46" s="74"/>
      <c r="Q46" s="68"/>
    </row>
    <row r="47" spans="1:17">
      <c r="A47" s="57" t="s">
        <v>33</v>
      </c>
      <c r="B47" s="58" t="s">
        <v>3</v>
      </c>
      <c r="C47" s="59">
        <v>727560</v>
      </c>
      <c r="D47" s="59">
        <v>560700</v>
      </c>
      <c r="E47" s="59">
        <v>637897</v>
      </c>
      <c r="F47" s="59">
        <v>347838</v>
      </c>
      <c r="G47" s="59">
        <v>598534</v>
      </c>
      <c r="H47" s="59">
        <v>613142</v>
      </c>
      <c r="I47" s="59">
        <v>561889</v>
      </c>
      <c r="J47" s="59">
        <v>442167</v>
      </c>
      <c r="K47" s="59">
        <v>470002</v>
      </c>
      <c r="L47" s="59">
        <v>565360</v>
      </c>
      <c r="M47" s="59"/>
      <c r="N47" s="59"/>
      <c r="O47" s="2"/>
      <c r="P47" s="74"/>
      <c r="Q47" s="68"/>
    </row>
    <row r="48" spans="1:17">
      <c r="A48" s="57" t="s">
        <v>44</v>
      </c>
      <c r="B48" s="58" t="s">
        <v>3</v>
      </c>
      <c r="C48" s="59">
        <v>1345599</v>
      </c>
      <c r="D48" s="59">
        <v>1244335</v>
      </c>
      <c r="E48" s="59">
        <v>1383043</v>
      </c>
      <c r="F48" s="59">
        <v>1066505</v>
      </c>
      <c r="G48" s="59">
        <v>925650</v>
      </c>
      <c r="H48" s="59">
        <v>1301599</v>
      </c>
      <c r="I48" s="59">
        <v>1381639</v>
      </c>
      <c r="J48" s="59">
        <v>1364711</v>
      </c>
      <c r="K48" s="59">
        <v>1331405</v>
      </c>
      <c r="L48" s="59">
        <v>1326431</v>
      </c>
      <c r="M48" s="59"/>
      <c r="N48" s="59"/>
      <c r="O48" s="2"/>
      <c r="P48" s="74"/>
      <c r="Q48" s="68"/>
    </row>
    <row r="49" spans="1:17" ht="14.65" thickBot="1">
      <c r="A49" s="35" t="s">
        <v>58</v>
      </c>
      <c r="B49" s="36" t="s">
        <v>3</v>
      </c>
      <c r="C49" s="60">
        <v>0</v>
      </c>
      <c r="D49" s="60">
        <v>0</v>
      </c>
      <c r="E49" s="60">
        <v>0</v>
      </c>
      <c r="F49" s="60">
        <v>0</v>
      </c>
      <c r="G49" s="60">
        <v>30056</v>
      </c>
      <c r="H49" s="60">
        <v>118452</v>
      </c>
      <c r="I49" s="60">
        <v>211835</v>
      </c>
      <c r="J49" s="60">
        <v>562881</v>
      </c>
      <c r="K49" s="60">
        <v>940336</v>
      </c>
      <c r="L49" s="60">
        <v>631155</v>
      </c>
      <c r="M49" s="60"/>
      <c r="N49" s="60"/>
      <c r="O49" s="2"/>
      <c r="P49" s="74"/>
      <c r="Q49" s="68"/>
    </row>
    <row r="50" spans="1:17" ht="14.65" thickTop="1">
      <c r="A50" s="37" t="s">
        <v>34</v>
      </c>
      <c r="B50" s="38" t="s">
        <v>4</v>
      </c>
      <c r="C50" s="39">
        <v>3145665</v>
      </c>
      <c r="D50" s="39">
        <v>2892072</v>
      </c>
      <c r="E50" s="39">
        <v>3175426</v>
      </c>
      <c r="F50" s="39">
        <v>2980272</v>
      </c>
      <c r="G50" s="39">
        <v>3118978</v>
      </c>
      <c r="H50" s="39">
        <v>2710314</v>
      </c>
      <c r="I50" s="70">
        <v>3025071</v>
      </c>
      <c r="J50" s="39">
        <v>3125994</v>
      </c>
      <c r="K50" s="39">
        <v>2778372</v>
      </c>
      <c r="L50" s="39">
        <v>2908744</v>
      </c>
      <c r="M50" s="39"/>
      <c r="N50" s="39"/>
      <c r="O50" s="2"/>
      <c r="P50" s="74"/>
      <c r="Q50" s="68"/>
    </row>
    <row r="51" spans="1:17">
      <c r="A51" s="37" t="s">
        <v>35</v>
      </c>
      <c r="B51" s="38" t="s">
        <v>4</v>
      </c>
      <c r="C51" s="39">
        <v>2349005</v>
      </c>
      <c r="D51" s="39">
        <v>2141857</v>
      </c>
      <c r="E51" s="39">
        <v>2259872</v>
      </c>
      <c r="F51" s="39">
        <v>2096290</v>
      </c>
      <c r="G51" s="39">
        <v>2059669</v>
      </c>
      <c r="H51" s="39">
        <v>2253776</v>
      </c>
      <c r="I51" s="70">
        <v>2055689</v>
      </c>
      <c r="J51" s="39">
        <v>2283199</v>
      </c>
      <c r="K51" s="39">
        <v>2181558</v>
      </c>
      <c r="L51" s="39">
        <v>1850987</v>
      </c>
      <c r="M51" s="39"/>
      <c r="N51" s="39"/>
      <c r="O51" s="2"/>
      <c r="P51" s="74"/>
      <c r="Q51" s="68"/>
    </row>
    <row r="52" spans="1:17">
      <c r="A52" s="40" t="s">
        <v>36</v>
      </c>
      <c r="B52" s="38" t="s">
        <v>4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70">
        <v>0</v>
      </c>
      <c r="J52" s="39">
        <v>0</v>
      </c>
      <c r="K52" s="39">
        <v>0</v>
      </c>
      <c r="L52" s="39">
        <v>0</v>
      </c>
      <c r="M52" s="39"/>
      <c r="N52" s="39"/>
      <c r="O52" s="2"/>
      <c r="P52" s="74"/>
      <c r="Q52" s="68"/>
    </row>
    <row r="53" spans="1:17">
      <c r="A53" s="40" t="s">
        <v>37</v>
      </c>
      <c r="B53" s="38" t="s">
        <v>4</v>
      </c>
      <c r="C53" s="39">
        <v>19937</v>
      </c>
      <c r="D53" s="39">
        <v>16968</v>
      </c>
      <c r="E53" s="39">
        <v>17031</v>
      </c>
      <c r="F53" s="39">
        <v>18317</v>
      </c>
      <c r="G53" s="39">
        <v>17832</v>
      </c>
      <c r="H53" s="39">
        <v>6190</v>
      </c>
      <c r="I53" s="70">
        <v>0</v>
      </c>
      <c r="J53" s="39">
        <v>0</v>
      </c>
      <c r="K53" s="39">
        <v>5927</v>
      </c>
      <c r="L53" s="39">
        <v>3016</v>
      </c>
      <c r="M53" s="39"/>
      <c r="N53" s="39"/>
      <c r="O53" s="2"/>
      <c r="P53" s="74"/>
      <c r="Q53" s="68"/>
    </row>
    <row r="54" spans="1:17" ht="14.65" thickBot="1">
      <c r="A54" s="41" t="s">
        <v>11</v>
      </c>
      <c r="B54" s="42" t="s">
        <v>4</v>
      </c>
      <c r="C54" s="43">
        <v>291012</v>
      </c>
      <c r="D54" s="43">
        <v>262130</v>
      </c>
      <c r="E54" s="43">
        <v>297196</v>
      </c>
      <c r="F54" s="43">
        <v>305746</v>
      </c>
      <c r="G54" s="43">
        <v>322699</v>
      </c>
      <c r="H54" s="43">
        <v>295843</v>
      </c>
      <c r="I54" s="71">
        <v>308028</v>
      </c>
      <c r="J54" s="43">
        <v>301785</v>
      </c>
      <c r="K54" s="43">
        <v>284798</v>
      </c>
      <c r="L54" s="43">
        <v>291433</v>
      </c>
      <c r="M54" s="43"/>
      <c r="N54" s="43"/>
      <c r="O54" s="2"/>
      <c r="P54" s="74"/>
      <c r="Q54" s="68"/>
    </row>
    <row r="55" spans="1:17" ht="15" thickTop="1" thickBot="1"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74"/>
    </row>
    <row r="56" spans="1:17" ht="14.65" thickTop="1">
      <c r="A56" s="86" t="s">
        <v>38</v>
      </c>
      <c r="B56" s="55" t="s">
        <v>3</v>
      </c>
      <c r="C56" s="48">
        <f t="shared" ref="C56:N56" si="40">C4+C7+C10+C13+C16+C19+C22+C25+SUM(C28:C49)</f>
        <v>39266419.789972782</v>
      </c>
      <c r="D56" s="65">
        <f t="shared" si="40"/>
        <v>36182711.641777381</v>
      </c>
      <c r="E56" s="65">
        <f t="shared" si="40"/>
        <v>39268846.979784139</v>
      </c>
      <c r="F56" s="65">
        <f t="shared" si="40"/>
        <v>30131769.75</v>
      </c>
      <c r="G56" s="65">
        <f t="shared" si="40"/>
        <v>36869280.391370445</v>
      </c>
      <c r="H56" s="65">
        <f t="shared" si="40"/>
        <v>37827842.27891507</v>
      </c>
      <c r="I56" s="65">
        <f t="shared" si="40"/>
        <v>33761766.530000001</v>
      </c>
      <c r="J56" s="65">
        <f t="shared" si="40"/>
        <v>36615124.980000004</v>
      </c>
      <c r="K56" s="65">
        <f t="shared" si="40"/>
        <v>40396863</v>
      </c>
      <c r="L56" s="65">
        <f t="shared" si="40"/>
        <v>41867775</v>
      </c>
      <c r="M56" s="65">
        <f t="shared" si="40"/>
        <v>0</v>
      </c>
      <c r="N56" s="65">
        <f t="shared" si="40"/>
        <v>0</v>
      </c>
      <c r="O56" s="2"/>
      <c r="P56" s="74"/>
    </row>
    <row r="57" spans="1:17">
      <c r="A57" s="87"/>
      <c r="B57" s="47" t="s">
        <v>39</v>
      </c>
      <c r="C57" s="45">
        <f t="shared" ref="C57:N57" si="41">C5+C8+C11+C14+C17+C20+C23+C26</f>
        <v>1795257.5799999998</v>
      </c>
      <c r="D57" s="45">
        <f t="shared" si="41"/>
        <v>1956997.9119343332</v>
      </c>
      <c r="E57" s="45">
        <f t="shared" si="41"/>
        <v>2555903.0402158634</v>
      </c>
      <c r="F57" s="45">
        <f t="shared" si="41"/>
        <v>2031021.17</v>
      </c>
      <c r="G57" s="45">
        <f t="shared" si="41"/>
        <v>1946064.8286295522</v>
      </c>
      <c r="H57" s="45">
        <f t="shared" si="41"/>
        <v>1888515.251084927</v>
      </c>
      <c r="I57" s="45">
        <f t="shared" si="41"/>
        <v>1255711.8999999999</v>
      </c>
      <c r="J57" s="45">
        <f t="shared" si="41"/>
        <v>1528487</v>
      </c>
      <c r="K57" s="45">
        <f t="shared" si="41"/>
        <v>1521945</v>
      </c>
      <c r="L57" s="45">
        <f t="shared" si="41"/>
        <v>1502291</v>
      </c>
      <c r="M57" s="45">
        <f t="shared" si="41"/>
        <v>0</v>
      </c>
      <c r="N57" s="45">
        <f t="shared" si="41"/>
        <v>0</v>
      </c>
      <c r="O57" s="2"/>
      <c r="P57" s="74"/>
    </row>
    <row r="58" spans="1:17">
      <c r="A58" s="87"/>
      <c r="B58" s="47" t="s">
        <v>40</v>
      </c>
      <c r="C58" s="44">
        <f t="shared" ref="C58:D58" si="42">SUM(C50:C54)</f>
        <v>5805619</v>
      </c>
      <c r="D58" s="44">
        <f t="shared" si="42"/>
        <v>5313027</v>
      </c>
      <c r="E58" s="44">
        <f t="shared" ref="E58:G58" si="43">SUM(E50:E54)</f>
        <v>5749525</v>
      </c>
      <c r="F58" s="44">
        <f>SUM(F50:F54)</f>
        <v>5400625</v>
      </c>
      <c r="G58" s="44">
        <f t="shared" si="43"/>
        <v>5519178</v>
      </c>
      <c r="H58" s="44">
        <f>SUM(H50:H54)</f>
        <v>5266123</v>
      </c>
      <c r="I58" s="44">
        <f t="shared" ref="I58:J58" si="44">SUM(I50:I54)</f>
        <v>5388788</v>
      </c>
      <c r="J58" s="44">
        <f t="shared" si="44"/>
        <v>5710978</v>
      </c>
      <c r="K58" s="46">
        <f>SUM(K50:K54)</f>
        <v>5250655</v>
      </c>
      <c r="L58" s="46">
        <f t="shared" ref="L58:N58" si="45">SUM(L50:L54)</f>
        <v>5054180</v>
      </c>
      <c r="M58" s="46">
        <f>SUM(M50:M54)</f>
        <v>0</v>
      </c>
      <c r="N58" s="46">
        <f t="shared" si="45"/>
        <v>0</v>
      </c>
      <c r="O58" s="2"/>
      <c r="P58" s="74"/>
    </row>
    <row r="59" spans="1:17" ht="14.65" thickBot="1">
      <c r="A59" s="88"/>
      <c r="B59" s="49" t="s">
        <v>41</v>
      </c>
      <c r="C59" s="50">
        <f t="shared" ref="C59:G59" si="46">SUM(C56:C58)</f>
        <v>46867296.36997278</v>
      </c>
      <c r="D59" s="50">
        <f t="shared" si="46"/>
        <v>43452736.553711712</v>
      </c>
      <c r="E59" s="50">
        <f t="shared" si="46"/>
        <v>47574275.020000003</v>
      </c>
      <c r="F59" s="50">
        <f t="shared" si="46"/>
        <v>37563415.920000002</v>
      </c>
      <c r="G59" s="50">
        <f t="shared" si="46"/>
        <v>44334523.219999999</v>
      </c>
      <c r="H59" s="50">
        <f>SUM(H56:H58)</f>
        <v>44982480.529999994</v>
      </c>
      <c r="I59" s="50">
        <f t="shared" ref="I59:J59" si="47">SUM(I56:I58)</f>
        <v>40406266.43</v>
      </c>
      <c r="J59" s="50">
        <f t="shared" si="47"/>
        <v>43854589.980000004</v>
      </c>
      <c r="K59" s="50">
        <f>SUM(K56:K58)</f>
        <v>47169463</v>
      </c>
      <c r="L59" s="50">
        <f t="shared" ref="L59:N59" si="48">SUM(L56:L58)</f>
        <v>48424246</v>
      </c>
      <c r="M59" s="50">
        <f>SUM(M56:M58)</f>
        <v>0</v>
      </c>
      <c r="N59" s="50">
        <f t="shared" si="48"/>
        <v>0</v>
      </c>
      <c r="O59" s="2"/>
      <c r="P59" s="74"/>
    </row>
    <row r="60" spans="1:17" ht="15" thickTop="1" thickBot="1">
      <c r="A60" s="16"/>
      <c r="B60" s="56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P60" s="74"/>
    </row>
    <row r="61" spans="1:17" ht="14.65" thickTop="1">
      <c r="A61" s="86" t="s">
        <v>42</v>
      </c>
      <c r="B61" s="55" t="s">
        <v>3</v>
      </c>
      <c r="C61" s="48">
        <f>C56/31</f>
        <v>1266658.7029023478</v>
      </c>
      <c r="D61" s="48">
        <f>D56/28</f>
        <v>1292239.7014920493</v>
      </c>
      <c r="E61" s="48">
        <f>E56/31</f>
        <v>1266736.9993478754</v>
      </c>
      <c r="F61" s="48">
        <f>F56/30</f>
        <v>1004392.325</v>
      </c>
      <c r="G61" s="48">
        <f>G56/31</f>
        <v>1189331.625528079</v>
      </c>
      <c r="H61" s="48">
        <f>H56/30</f>
        <v>1260928.0759638357</v>
      </c>
      <c r="I61" s="48">
        <f t="shared" ref="I61:J63" si="49">I56/31</f>
        <v>1089089.2429032258</v>
      </c>
      <c r="J61" s="48">
        <f t="shared" si="49"/>
        <v>1181133.0638709678</v>
      </c>
      <c r="K61" s="48">
        <f>K56/30</f>
        <v>1346562.1</v>
      </c>
      <c r="L61" s="48">
        <f t="shared" ref="L61:N61" si="50">L56/31</f>
        <v>1350573.3870967743</v>
      </c>
      <c r="M61" s="48">
        <f>M56/30</f>
        <v>0</v>
      </c>
      <c r="N61" s="48">
        <f t="shared" si="50"/>
        <v>0</v>
      </c>
    </row>
    <row r="62" spans="1:17">
      <c r="A62" s="87"/>
      <c r="B62" s="47" t="s">
        <v>39</v>
      </c>
      <c r="C62" s="44">
        <f t="shared" ref="C62:C63" si="51">C57/31</f>
        <v>57911.534838709675</v>
      </c>
      <c r="D62" s="44">
        <f>D57/28</f>
        <v>69892.782569083327</v>
      </c>
      <c r="E62" s="44">
        <f>E57/31</f>
        <v>82448.485168253654</v>
      </c>
      <c r="F62" s="44">
        <f>F57/30</f>
        <v>67700.705666666661</v>
      </c>
      <c r="G62" s="44">
        <f>G57/31</f>
        <v>62776.284794501684</v>
      </c>
      <c r="H62" s="44">
        <f>H57/30</f>
        <v>62950.508369497569</v>
      </c>
      <c r="I62" s="44">
        <f t="shared" si="49"/>
        <v>40506.835483870964</v>
      </c>
      <c r="J62" s="44">
        <f t="shared" si="49"/>
        <v>49306.032258064515</v>
      </c>
      <c r="K62" s="44">
        <f>K57/30</f>
        <v>50731.5</v>
      </c>
      <c r="L62" s="44">
        <f t="shared" ref="L62:N62" si="52">L57/31</f>
        <v>48461</v>
      </c>
      <c r="M62" s="44">
        <f>M57/30</f>
        <v>0</v>
      </c>
      <c r="N62" s="44">
        <f t="shared" si="52"/>
        <v>0</v>
      </c>
    </row>
    <row r="63" spans="1:17">
      <c r="A63" s="87"/>
      <c r="B63" s="47" t="s">
        <v>40</v>
      </c>
      <c r="C63" s="44">
        <f t="shared" si="51"/>
        <v>187278.03225806452</v>
      </c>
      <c r="D63" s="44">
        <f>D58/28</f>
        <v>189750.96428571429</v>
      </c>
      <c r="E63" s="44">
        <f>E58/31</f>
        <v>185468.54838709679</v>
      </c>
      <c r="F63" s="44">
        <f>F58/30</f>
        <v>180020.83333333334</v>
      </c>
      <c r="G63" s="44">
        <f>G58/31</f>
        <v>178038</v>
      </c>
      <c r="H63" s="44">
        <f>H58/30</f>
        <v>175537.43333333332</v>
      </c>
      <c r="I63" s="44">
        <f t="shared" si="49"/>
        <v>173831.87096774194</v>
      </c>
      <c r="J63" s="44">
        <f t="shared" si="49"/>
        <v>184225.09677419355</v>
      </c>
      <c r="K63" s="44">
        <f>K58/30</f>
        <v>175021.83333333334</v>
      </c>
      <c r="L63" s="44">
        <f t="shared" ref="L63:N63" si="53">L58/31</f>
        <v>163038.06451612903</v>
      </c>
      <c r="M63" s="44">
        <f>M58/30</f>
        <v>0</v>
      </c>
      <c r="N63" s="44">
        <f t="shared" si="53"/>
        <v>0</v>
      </c>
    </row>
    <row r="64" spans="1:17" ht="14.65" thickBot="1">
      <c r="A64" s="88"/>
      <c r="B64" s="49" t="s">
        <v>41</v>
      </c>
      <c r="C64" s="50">
        <f t="shared" ref="C64:D64" si="54">SUM(C61:C63)</f>
        <v>1511848.269999122</v>
      </c>
      <c r="D64" s="50">
        <f t="shared" si="54"/>
        <v>1551883.448346847</v>
      </c>
      <c r="E64" s="50">
        <f t="shared" ref="E64:F64" si="55">SUM(E61:E63)</f>
        <v>1534654.0329032256</v>
      </c>
      <c r="F64" s="50">
        <f t="shared" si="55"/>
        <v>1252113.8639999998</v>
      </c>
      <c r="G64" s="50">
        <f t="shared" ref="G64:H64" si="56">SUM(G61:G63)</f>
        <v>1430145.9103225807</v>
      </c>
      <c r="H64" s="50">
        <f t="shared" si="56"/>
        <v>1499416.0176666665</v>
      </c>
      <c r="I64" s="50">
        <f t="shared" ref="I64:K64" si="57">SUM(I61:I63)</f>
        <v>1303427.9493548386</v>
      </c>
      <c r="J64" s="50">
        <f t="shared" si="57"/>
        <v>1414664.1929032258</v>
      </c>
      <c r="K64" s="50">
        <f t="shared" si="57"/>
        <v>1572315.4333333333</v>
      </c>
      <c r="L64" s="50">
        <f t="shared" ref="L64:M64" si="58">SUM(L61:L63)</f>
        <v>1562072.4516129033</v>
      </c>
      <c r="M64" s="50">
        <f t="shared" si="58"/>
        <v>0</v>
      </c>
      <c r="N64" s="50">
        <f t="shared" ref="N64" si="59">SUM(N61:N63)</f>
        <v>0</v>
      </c>
    </row>
    <row r="65" spans="1:14" ht="14.65" thickTop="1"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</row>
    <row r="66" spans="1:14" ht="18">
      <c r="A66" s="77" t="s">
        <v>59</v>
      </c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</row>
    <row r="67" spans="1:14">
      <c r="C67" s="74"/>
      <c r="D67" s="68"/>
      <c r="K67" s="2"/>
    </row>
    <row r="68" spans="1:14">
      <c r="K68" s="2"/>
    </row>
    <row r="69" spans="1:14">
      <c r="C69" s="2"/>
      <c r="D69" s="2"/>
      <c r="E69" s="2"/>
      <c r="F69" s="2"/>
    </row>
  </sheetData>
  <mergeCells count="11">
    <mergeCell ref="A2:N2"/>
    <mergeCell ref="A4:A6"/>
    <mergeCell ref="A7:A9"/>
    <mergeCell ref="A10:A12"/>
    <mergeCell ref="A61:A64"/>
    <mergeCell ref="A56:A59"/>
    <mergeCell ref="A22:A24"/>
    <mergeCell ref="A25:A27"/>
    <mergeCell ref="A13:A15"/>
    <mergeCell ref="A16:A18"/>
    <mergeCell ref="A19:A21"/>
  </mergeCells>
  <phoneticPr fontId="9" type="noConversion"/>
  <pageMargins left="0.7" right="0.7" top="0.75" bottom="0.75" header="0.3" footer="0.3"/>
  <pageSetup paperSize="9" orientation="portrait" horizontalDpi="4294967293" verticalDpi="4294967293" r:id="rId1"/>
  <ignoredErrors>
    <ignoredError sqref="C56:G57 C59:G59 C58:D58 F58:G58" formulaRange="1"/>
    <ignoredError sqref="E58" formula="1" formulaRange="1"/>
    <ignoredError sqref="D62:G63 H61:M64 E61:G61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workbookViewId="0">
      <selection activeCell="C14" sqref="C14:F17"/>
    </sheetView>
  </sheetViews>
  <sheetFormatPr defaultColWidth="10.6640625"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OPEC-PROD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Abdulrahman Idris</cp:lastModifiedBy>
  <dcterms:created xsi:type="dcterms:W3CDTF">2020-09-07T16:25:25Z</dcterms:created>
  <dcterms:modified xsi:type="dcterms:W3CDTF">2023-11-10T09:33:13Z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