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kpomudjere.o.o\AppData\Local\Microsoft\Windows\INetCache\Content.Outlook\4TCBJ4IH\"/>
    </mc:Choice>
  </mc:AlternateContent>
  <xr:revisionPtr revIDLastSave="0" documentId="13_ncr:1_{A6F72E8A-20C6-4AA7-930B-2AD34E61513E}" xr6:coauthVersionLast="47" xr6:coauthVersionMax="47" xr10:uidLastSave="{00000000-0000-0000-0000-000000000000}"/>
  <bookViews>
    <workbookView xWindow="-110" yWindow="-110" windowWidth="19420" windowHeight="12300" tabRatio="679" xr2:uid="{B0190712-32D1-47CA-85B4-97041043EA98}"/>
  </bookViews>
  <sheets>
    <sheet name="2025" sheetId="8" r:id="rId1"/>
  </sheets>
  <definedNames>
    <definedName name="_xlnm.Print_Area" localSheetId="0">'2025'!$B$1:$M$25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8" l="1"/>
  <c r="M12" i="8" l="1"/>
  <c r="I11" i="8" l="1"/>
  <c r="J11" i="8" s="1"/>
  <c r="I10" i="8"/>
  <c r="J10" i="8" s="1"/>
  <c r="H23" i="8" l="1"/>
  <c r="I9" i="8"/>
  <c r="J9" i="8" l="1"/>
  <c r="I23" i="8"/>
  <c r="K23" i="8"/>
  <c r="D23" i="8"/>
  <c r="E23" i="8"/>
  <c r="F23" i="8"/>
  <c r="G23" i="8"/>
  <c r="C23" i="8"/>
  <c r="M19" i="8"/>
  <c r="M23" i="8" l="1"/>
  <c r="M22" i="8"/>
  <c r="M18" i="8"/>
  <c r="M17" i="8" l="1"/>
  <c r="M14" i="8" l="1"/>
  <c r="M15" i="8"/>
  <c r="M20" i="8"/>
  <c r="L9" i="8"/>
  <c r="L10" i="8"/>
  <c r="L11" i="8"/>
  <c r="L12" i="8"/>
  <c r="J23" i="8" l="1"/>
  <c r="L23" i="8"/>
  <c r="M9" i="8"/>
  <c r="M16" i="8"/>
  <c r="M21" i="8"/>
  <c r="M13" i="8"/>
  <c r="M10" i="8"/>
</calcChain>
</file>

<file path=xl/sharedStrings.xml><?xml version="1.0" encoding="utf-8"?>
<sst xmlns="http://schemas.openxmlformats.org/spreadsheetml/2006/main" count="29" uniqueCount="27">
  <si>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</si>
  <si>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</si>
  <si>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</si>
  <si>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</si>
  <si>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</si>
  <si>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</si>
  <si>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</si>
  <si>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</si>
  <si>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</si>
  <si>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</si>
  <si>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</si>
  <si>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</si>
  <si>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</si>
  <si>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</si>
  <si>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</si>
  <si>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</si>
  <si>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</si>
  <si>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</si>
  <si>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</si>
  <si>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</si>
  <si>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</si>
  <si>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</si>
  <si>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</si>
  <si>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</si>
  <si>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</si>
  <si>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GAS PRODUCTION STATUS REPORT: JANUARY TO DECEMBER 2025</t>
  </si>
  <si>
    <t>Note: Jan-April 2025 Data is  "provisional" and may change slightly after Quarterly gas data reconciliation exercise which is ongoing (May 5-9,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</si>
</sst>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%"/>
    <numFmt numFmtId="168" formatCode="_(* #,##0.0000000000_);_(* \(#,##0.00000000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entury Gothic"/>
      <family val="2"/>
    </font>
    <font>
      <b/>
      <sz val="11"/>
      <color rgb="FF3F3F3F"/>
      <name val="Aptos Narrow"/>
      <family val="2"/>
      <scheme val="minor"/>
    </font>
    <font>
      <sz val="12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rgb="FF3F3F3F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3" borderId="4" applyNumberFormat="0" applyAlignment="0" applyProtection="0"/>
  </cellStyleXfs>
  <cellXfs count="31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0" fontId="2" fillId="0" borderId="0" xfId="0" applyFont="1"/>
    <xf numFmtId="164" fontId="0" fillId="0" borderId="0" xfId="0" applyNumberFormat="1"/>
    <xf numFmtId="43" fontId="0" fillId="0" borderId="0" xfId="0" applyNumberFormat="1"/>
    <xf numFmtId="164" fontId="0" fillId="0" borderId="0" xfId="1" applyFont="1"/>
    <xf numFmtId="0" fontId="4" fillId="0" borderId="0" xfId="0" applyFont="1"/>
    <xf numFmtId="164" fontId="4" fillId="0" borderId="0" xfId="0" applyNumberFormat="1" applyFont="1"/>
    <xf numFmtId="166" fontId="0" fillId="0" borderId="0" xfId="2" applyNumberFormat="1" applyFont="1"/>
    <xf numFmtId="10" fontId="0" fillId="0" borderId="0" xfId="2" applyNumberFormat="1" applyFont="1"/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0" xfId="0" applyFont="1" applyAlignment="1">
      <alignment vertical="top"/>
    </xf>
    <xf numFmtId="0" fontId="8" fillId="0" borderId="0" xfId="0" applyFont="1"/>
    <xf numFmtId="0" fontId="9" fillId="3" borderId="4" xfId="4" applyFont="1"/>
    <xf numFmtId="164" fontId="9" fillId="3" borderId="4" xfId="4" applyNumberFormat="1" applyFont="1"/>
    <xf numFmtId="166" fontId="9" fillId="3" borderId="4" xfId="4" applyNumberFormat="1" applyFont="1"/>
    <xf numFmtId="10" fontId="9" fillId="3" borderId="4" xfId="4" applyNumberFormat="1" applyFont="1"/>
    <xf numFmtId="165" fontId="9" fillId="3" borderId="4" xfId="4" applyNumberFormat="1" applyFont="1"/>
    <xf numFmtId="0" fontId="8" fillId="0" borderId="0" xfId="0" applyFont="1" applyAlignment="1">
      <alignment horizontal="center"/>
    </xf>
    <xf numFmtId="164" fontId="9" fillId="3" borderId="4" xfId="4" applyNumberFormat="1" applyFont="1" applyAlignment="1">
      <alignment horizontal="center"/>
    </xf>
    <xf numFmtId="168" fontId="9" fillId="3" borderId="4" xfId="4" applyNumberFormat="1" applyFont="1" applyAlignment="1">
      <alignment horizontal="center"/>
    </xf>
    <xf numFmtId="165" fontId="9" fillId="3" borderId="4" xfId="4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9" fillId="3" borderId="4" xfId="4" applyNumberFormat="1" applyFont="1" applyAlignment="1">
      <alignment horizontal="left"/>
    </xf>
  </cellXfs>
  <cellStyles count="5">
    <cellStyle name="Comma" xfId="1" builtinId="3"/>
    <cellStyle name="Comma 10" xfId="3" xr:uid="{4D14D569-5548-4647-B4A3-0F8E781D24B5}"/>
    <cellStyle name="Normal" xfId="0" builtinId="0"/>
    <cellStyle name="Output" xfId="4" builtinId="21"/>
    <cellStyle name="Percent" xfId="2" builtinId="5"/>
  </cellStyles>
  <dxfs count="17"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5" formatCode="_(* #,##0_);_(* \(#,##0\);_(* &quot;-&quot;??_);_(@_)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entury Gothic"/>
        <family val="2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683253.jpg@08B361E1.45E2B58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31750</xdr:rowOff>
    </xdr:from>
    <xdr:to>
      <xdr:col>2</xdr:col>
      <xdr:colOff>392729</xdr:colOff>
      <xdr:row>6</xdr:row>
      <xdr:rowOff>114850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1FE84A4A-F4C0-46CB-B604-CE940133C2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" t="5229" r="76677" b="6209"/>
        <a:stretch>
          <a:fillRect/>
        </a:stretch>
      </xdr:blipFill>
      <xdr:spPr bwMode="auto">
        <a:xfrm>
          <a:off x="628650" y="31750"/>
          <a:ext cx="1275379" cy="1188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1FA2E5-7DDA-4DAA-88B8-21AB235DA207}" name="Table245" displayName="Table245" ref="B8:M23" totalsRowShown="0" headerRowDxfId="16" dataDxfId="14" headerRowBorderDxfId="15" tableBorderDxfId="13" totalsRowBorderDxfId="12" dataCellStyle="Output">
  <autoFilter ref="B8:M23" xr:uid="{9D1FA2E5-7DDA-4DAA-88B8-21AB235DA207}"/>
  <tableColumns count="12">
    <tableColumn id="1" xr3:uid="{0F787D32-3B12-4E2A-80E1-876862108E79}" name="MONTHS" dataDxfId="11" dataCellStyle="Output"/>
    <tableColumn id="2" xr3:uid="{90FF5AFD-8FD0-46A0-BD7B-EC2EDE06E0F1}" name="AG PRODUCTION (MMSCF)" dataDxfId="10" dataCellStyle="Output"/>
    <tableColumn id="3" xr3:uid="{AE5355C5-CE48-401B-84A1-1F52AFF1E13C}" name="NAG PRODUCTION (MMSCF)" dataDxfId="9" dataCellStyle="Output"/>
    <tableColumn id="4" xr3:uid="{4BA5C305-7C83-406B-813E-296D373E9B59}" name="TOTAL GAS PRODUCTION (MMSCF)" dataDxfId="8" dataCellStyle="Output"/>
    <tableColumn id="5" xr3:uid="{016BC096-1E1B-4D45-A934-9106A963CDC0}" name="FIELD USE (MMSCF)" dataDxfId="7" dataCellStyle="Output"/>
    <tableColumn id="6" xr3:uid="{D8389D6F-0A75-477E-BE76-EE75D3BA1AF6}" name="DOMESTIC SALES (MMSCF)" dataDxfId="6" dataCellStyle="Output"/>
    <tableColumn id="7" xr3:uid="{70522220-3DE0-4E4C-8088-B704D046FE1B}" name="EXPORT SALES (MMSCF)" dataDxfId="5" dataCellStyle="Output"/>
    <tableColumn id="8" xr3:uid="{9B0EEF3A-1DFB-457A-8CFF-0C0F328BF2C4}" name="TOTAL GAS UTILISED (MMSCF)" dataDxfId="4" dataCellStyle="Output">
      <calculatedColumnFormula>Table245[[#This Row],[FIELD USE (MMSCF)]]+Table245[[#This Row],[DOMESTIC SALES (MMSCF)]]+Table245[[#This Row],[EXPORT SALES (MMSCF)]]</calculatedColumnFormula>
    </tableColumn>
    <tableColumn id="9" xr3:uid="{F5AD7B18-99DC-40FA-8AD0-AFD78FF134B6}" name="% UTILIZED" dataDxfId="3" dataCellStyle="Output">
      <calculatedColumnFormula>Table245[[#This Row],[TOTAL GAS UTILISED (MMSCF)]]/Table245[[#This Row],[TOTAL GAS PRODUCTION (MMSCF)]]</calculatedColumnFormula>
    </tableColumn>
    <tableColumn id="10" xr3:uid="{E8A039C0-9AAC-45D9-B613-8EC2E790105E}" name="TOTAL GAS FLARED (MMSCF)" dataDxfId="2" dataCellStyle="Output"/>
    <tableColumn id="11" xr3:uid="{97FA4BB0-F0C6-4AAB-922D-EE5B8FBEF6EF}" name="% FLARED" dataDxfId="1" dataCellStyle="Output">
      <calculatedColumnFormula>Table245[[#This Row],[TOTAL GAS FLARED (MMSCF)]]/Table245[[#This Row],[TOTAL GAS PRODUCTION (MMSCF)]]</calculatedColumnFormula>
    </tableColumn>
    <tableColumn id="12" xr3:uid="{77EB1131-497B-4FFD-87C5-497959BC9F2F}" name="GAS SHRINKAGE" dataDxfId="0" dataCellStyle="Output">
      <calculatedColumnFormula>Table245[[#This Row],[TOTAL GAS PRODUCTION (MMSCF)]]-Table245[[#This Row],[TOTAL GAS UTILISED (MMSCF)]]-Table245[[#This Row],[TOTAL GAS FLARED (MMSCF)]]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68C1-7D50-415D-AD89-E4D043F564A3}">
  <sheetPr>
    <pageSetUpPr fitToPage="1"/>
  </sheetPr>
  <dimension ref="B1:M42"/>
  <sheetViews>
    <sheetView tabSelected="1" zoomScaleNormal="100" workbookViewId="0">
      <selection activeCell="I27" sqref="I27"/>
    </sheetView>
  </sheetViews>
  <sheetFormatPr defaultRowHeight="14.5" x14ac:dyDescent="0.35"/>
  <cols>
    <col min="2" max="2" width="12.90625" customWidth="1"/>
    <col min="3" max="3" width="15.81640625" customWidth="1"/>
    <col min="4" max="4" width="15" bestFit="1" customWidth="1"/>
    <col min="5" max="5" width="15.08984375" customWidth="1"/>
    <col min="6" max="6" width="13.1796875" customWidth="1"/>
    <col min="7" max="7" width="12.1796875" customWidth="1"/>
    <col min="8" max="8" width="13.36328125" customWidth="1"/>
    <col min="9" max="9" width="14.453125" customWidth="1"/>
    <col min="10" max="10" width="10.1796875" customWidth="1"/>
    <col min="11" max="11" width="12.453125" customWidth="1"/>
    <col min="12" max="12" width="8.54296875" customWidth="1"/>
    <col min="13" max="13" width="14.453125" style="28" customWidth="1"/>
  </cols>
  <sheetData>
    <row r="1" spans="2:13" x14ac:dyDescent="0.3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21"/>
    </row>
    <row r="2" spans="2:13" x14ac:dyDescent="0.3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21"/>
    </row>
    <row r="3" spans="2:13" x14ac:dyDescent="0.3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21"/>
    </row>
    <row r="4" spans="2:13" x14ac:dyDescent="0.3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21"/>
    </row>
    <row r="5" spans="2:13" x14ac:dyDescent="0.3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21"/>
    </row>
    <row r="6" spans="2:13" x14ac:dyDescent="0.3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21"/>
    </row>
    <row r="7" spans="2:13" ht="17.5" x14ac:dyDescent="0.35">
      <c r="B7" s="15"/>
      <c r="C7" s="15"/>
      <c r="D7" s="14" t="s">
        <v>25</v>
      </c>
      <c r="E7" s="15"/>
      <c r="F7" s="15"/>
      <c r="G7" s="15"/>
      <c r="H7" s="15"/>
      <c r="I7" s="15"/>
      <c r="J7" s="15"/>
      <c r="K7" s="15"/>
      <c r="L7" s="15"/>
      <c r="M7" s="21"/>
    </row>
    <row r="8" spans="2:13" ht="53.15" customHeight="1" x14ac:dyDescent="0.35">
      <c r="B8" s="11" t="s">
        <v>0</v>
      </c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  <c r="K8" s="12" t="s">
        <v>9</v>
      </c>
      <c r="L8" s="12" t="s">
        <v>10</v>
      </c>
      <c r="M8" s="13" t="s">
        <v>11</v>
      </c>
    </row>
    <row r="9" spans="2:13" ht="25" customHeight="1" x14ac:dyDescent="0.35">
      <c r="B9" s="16" t="s">
        <v>12</v>
      </c>
      <c r="C9" s="17">
        <v>121999.0211420402</v>
      </c>
      <c r="D9" s="17">
        <v>110235.30937855698</v>
      </c>
      <c r="E9" s="17">
        <v>232234.33052059714</v>
      </c>
      <c r="F9" s="17">
        <v>66810.012383919224</v>
      </c>
      <c r="G9" s="17">
        <v>67095.240139104309</v>
      </c>
      <c r="H9" s="17">
        <v>81370.889717538957</v>
      </c>
      <c r="I9" s="17">
        <f>SUM(Table245[[#This Row],[FIELD USE (MMSCF)]:[EXPORT SALES (MMSCF)]])</f>
        <v>215276.14224056248</v>
      </c>
      <c r="J9" s="18">
        <f>Table245[[#This Row],[TOTAL GAS UTILISED (MMSCF)]]/Table245[[#This Row],[TOTAL GAS PRODUCTION (MMSCF)]]</f>
        <v>0.9269781162758336</v>
      </c>
      <c r="K9" s="17">
        <v>16958.188280034643</v>
      </c>
      <c r="L9" s="19">
        <f>Table245[[#This Row],[TOTAL GAS FLARED (MMSCF)]]/Table245[[#This Row],[TOTAL GAS PRODUCTION (MMSCF)]]</f>
        <v>7.3021883724166278E-2</v>
      </c>
      <c r="M9" s="22">
        <f>Table245[[#This Row],[TOTAL GAS PRODUCTION (MMSCF)]]-Table245[[#This Row],[TOTAL GAS UTILISED (MMSCF)]]-Table245[[#This Row],[TOTAL GAS FLARED (MMSCF)]]</f>
        <v>0</v>
      </c>
    </row>
    <row r="10" spans="2:13" ht="25" customHeight="1" x14ac:dyDescent="0.35">
      <c r="B10" s="16" t="s">
        <v>13</v>
      </c>
      <c r="C10" s="17">
        <v>113777.78957529673</v>
      </c>
      <c r="D10" s="17">
        <v>83354.093226219571</v>
      </c>
      <c r="E10" s="17">
        <v>197131.8828015163</v>
      </c>
      <c r="F10" s="17">
        <v>63613.19950816092</v>
      </c>
      <c r="G10" s="17">
        <v>53011.04240155586</v>
      </c>
      <c r="H10" s="17">
        <v>65128.493510981316</v>
      </c>
      <c r="I10" s="17">
        <f>SUM(Table245[[#This Row],[FIELD USE (MMSCF)]:[EXPORT SALES (MMSCF)]])</f>
        <v>181752.7354206981</v>
      </c>
      <c r="J10" s="18">
        <f>Table245[[#This Row],[TOTAL GAS UTILISED (MMSCF)]]/Table245[[#This Row],[TOTAL GAS PRODUCTION (MMSCF)]]</f>
        <v>0.92198548929650914</v>
      </c>
      <c r="K10" s="17">
        <v>15379.147380818207</v>
      </c>
      <c r="L10" s="19">
        <f>Table245[[#This Row],[TOTAL GAS FLARED (MMSCF)]]/Table245[[#This Row],[TOTAL GAS PRODUCTION (MMSCF)]]</f>
        <v>7.80145107034909E-2</v>
      </c>
      <c r="M10" s="22">
        <f>Table245[[#This Row],[TOTAL GAS PRODUCTION (MMSCF)]]-Table245[[#This Row],[TOTAL GAS UTILISED (MMSCF)]]-Table245[[#This Row],[TOTAL GAS FLARED (MMSCF)]]</f>
        <v>0</v>
      </c>
    </row>
    <row r="11" spans="2:13" ht="25" customHeight="1" x14ac:dyDescent="0.35">
      <c r="B11" s="16" t="s">
        <v>14</v>
      </c>
      <c r="C11" s="17">
        <v>119552.74872936562</v>
      </c>
      <c r="D11" s="17">
        <v>108378.90186437948</v>
      </c>
      <c r="E11" s="17">
        <v>227931.65059374511</v>
      </c>
      <c r="F11" s="17">
        <v>65751.366723279658</v>
      </c>
      <c r="G11" s="17">
        <v>65631.869405090561</v>
      </c>
      <c r="H11" s="17">
        <v>80468.008665796922</v>
      </c>
      <c r="I11" s="17">
        <f>SUM(Table245[[#This Row],[FIELD USE (MMSCF)]:[EXPORT SALES (MMSCF)]])</f>
        <v>211851.24479416714</v>
      </c>
      <c r="J11" s="18">
        <f>Table245[[#This Row],[TOTAL GAS UTILISED (MMSCF)]]/Table245[[#This Row],[TOTAL GAS PRODUCTION (MMSCF)]]</f>
        <v>0.92945075526944287</v>
      </c>
      <c r="K11" s="17">
        <v>16080.405799577993</v>
      </c>
      <c r="L11" s="19">
        <f>Table245[[#This Row],[TOTAL GAS FLARED (MMSCF)]]/Table245[[#This Row],[TOTAL GAS PRODUCTION (MMSCF)]]</f>
        <v>7.0549244730557265E-2</v>
      </c>
      <c r="M11" s="22">
        <v>0</v>
      </c>
    </row>
    <row r="12" spans="2:13" ht="25" customHeight="1" x14ac:dyDescent="0.35">
      <c r="B12" s="16" t="s">
        <v>15</v>
      </c>
      <c r="C12" s="17">
        <v>115833.92221488713</v>
      </c>
      <c r="D12" s="17">
        <v>112475.23597232411</v>
      </c>
      <c r="E12" s="17">
        <v>228309.15818721146</v>
      </c>
      <c r="F12" s="17">
        <v>64356.066550235228</v>
      </c>
      <c r="G12" s="17">
        <v>64097.817870443701</v>
      </c>
      <c r="H12" s="17">
        <v>83370.236095185159</v>
      </c>
      <c r="I12" s="17">
        <v>211824.12051586426</v>
      </c>
      <c r="J12" s="18">
        <f>Table245[[#This Row],[TOTAL GAS UTILISED (MMSCF)]]/Table245[[#This Row],[TOTAL GAS PRODUCTION (MMSCF)]]</f>
        <v>0.92779510991920167</v>
      </c>
      <c r="K12" s="17">
        <v>16485.037671347207</v>
      </c>
      <c r="L12" s="19">
        <f>Table245[[#This Row],[TOTAL GAS FLARED (MMSCF)]]/Table245[[#This Row],[TOTAL GAS PRODUCTION (MMSCF)]]</f>
        <v>7.2204890080798348E-2</v>
      </c>
      <c r="M12" s="23">
        <f>Table245[[#This Row],[TOTAL GAS PRODUCTION (MMSCF)]]-Table245[[#This Row],[TOTAL GAS UTILISED (MMSCF)]]-Table245[[#This Row],[TOTAL GAS FLARED (MMSCF)]]</f>
        <v>0</v>
      </c>
    </row>
    <row r="13" spans="2:13" ht="25" customHeight="1" x14ac:dyDescent="0.35">
      <c r="B13" s="16" t="s">
        <v>16</v>
      </c>
      <c r="C13" s="17"/>
      <c r="D13" s="17"/>
      <c r="E13" s="17"/>
      <c r="F13" s="17"/>
      <c r="G13" s="17"/>
      <c r="H13" s="17"/>
      <c r="I13" s="17"/>
      <c r="J13" s="18"/>
      <c r="K13" s="17"/>
      <c r="L13" s="19"/>
      <c r="M13" s="22">
        <f>Table245[[#This Row],[TOTAL GAS PRODUCTION (MMSCF)]]-Table245[[#This Row],[TOTAL GAS UTILISED (MMSCF)]]-Table245[[#This Row],[TOTAL GAS FLARED (MMSCF)]]</f>
        <v>0</v>
      </c>
    </row>
    <row r="14" spans="2:13" ht="25" customHeight="1" x14ac:dyDescent="0.35">
      <c r="B14" s="16" t="s">
        <v>17</v>
      </c>
      <c r="C14" s="17"/>
      <c r="D14" s="17"/>
      <c r="E14" s="17"/>
      <c r="F14" s="17"/>
      <c r="G14" s="17"/>
      <c r="H14" s="17"/>
      <c r="I14" s="17"/>
      <c r="J14" s="18"/>
      <c r="K14" s="17"/>
      <c r="L14" s="19"/>
      <c r="M14" s="22">
        <f>Table245[[#This Row],[TOTAL GAS PRODUCTION (MMSCF)]]-Table245[[#This Row],[TOTAL GAS UTILISED (MMSCF)]]-Table245[[#This Row],[TOTAL GAS FLARED (MMSCF)]]</f>
        <v>0</v>
      </c>
    </row>
    <row r="15" spans="2:13" ht="25" customHeight="1" x14ac:dyDescent="0.35">
      <c r="B15" s="16" t="s">
        <v>18</v>
      </c>
      <c r="C15" s="17"/>
      <c r="D15" s="17"/>
      <c r="E15" s="17"/>
      <c r="F15" s="17"/>
      <c r="G15" s="17"/>
      <c r="H15" s="17"/>
      <c r="I15" s="17"/>
      <c r="J15" s="18"/>
      <c r="K15" s="17"/>
      <c r="L15" s="19"/>
      <c r="M15" s="22">
        <f>Table245[[#This Row],[TOTAL GAS PRODUCTION (MMSCF)]]-Table245[[#This Row],[TOTAL GAS UTILISED (MMSCF)]]-Table245[[#This Row],[TOTAL GAS FLARED (MMSCF)]]</f>
        <v>0</v>
      </c>
    </row>
    <row r="16" spans="2:13" ht="25" customHeight="1" x14ac:dyDescent="0.35">
      <c r="B16" s="16" t="s">
        <v>19</v>
      </c>
      <c r="C16" s="17"/>
      <c r="D16" s="17"/>
      <c r="E16" s="17"/>
      <c r="F16" s="17"/>
      <c r="G16" s="17"/>
      <c r="H16" s="17"/>
      <c r="I16" s="17"/>
      <c r="J16" s="18"/>
      <c r="K16" s="17"/>
      <c r="L16" s="19"/>
      <c r="M16" s="22">
        <f>Table245[[#This Row],[TOTAL GAS PRODUCTION (MMSCF)]]-Table245[[#This Row],[TOTAL GAS UTILISED (MMSCF)]]-Table245[[#This Row],[TOTAL GAS FLARED (MMSCF)]]</f>
        <v>0</v>
      </c>
    </row>
    <row r="17" spans="2:13" ht="25" customHeight="1" x14ac:dyDescent="0.35">
      <c r="B17" s="16" t="s">
        <v>20</v>
      </c>
      <c r="C17" s="17"/>
      <c r="D17" s="17"/>
      <c r="E17" s="17"/>
      <c r="F17" s="17"/>
      <c r="G17" s="17"/>
      <c r="H17" s="17"/>
      <c r="I17" s="17"/>
      <c r="J17" s="18"/>
      <c r="K17" s="17"/>
      <c r="L17" s="19"/>
      <c r="M17" s="22">
        <f>Table245[[#This Row],[TOTAL GAS PRODUCTION (MMSCF)]]-Table245[[#This Row],[TOTAL GAS UTILISED (MMSCF)]]-Table245[[#This Row],[TOTAL GAS FLARED (MMSCF)]]</f>
        <v>0</v>
      </c>
    </row>
    <row r="18" spans="2:13" ht="25" customHeight="1" x14ac:dyDescent="0.35">
      <c r="B18" s="16" t="s">
        <v>21</v>
      </c>
      <c r="C18" s="17"/>
      <c r="D18" s="17"/>
      <c r="E18" s="17"/>
      <c r="F18" s="17"/>
      <c r="G18" s="17"/>
      <c r="H18" s="17"/>
      <c r="I18" s="17"/>
      <c r="J18" s="18"/>
      <c r="K18" s="17"/>
      <c r="L18" s="19"/>
      <c r="M18" s="22">
        <f>Table245[[#This Row],[TOTAL GAS PRODUCTION (MMSCF)]]-Table245[[#This Row],[TOTAL GAS UTILISED (MMSCF)]]-Table245[[#This Row],[TOTAL GAS FLARED (MMSCF)]]</f>
        <v>0</v>
      </c>
    </row>
    <row r="19" spans="2:13" ht="24.65" customHeight="1" x14ac:dyDescent="0.35">
      <c r="B19" s="16" t="s">
        <v>22</v>
      </c>
      <c r="C19" s="17"/>
      <c r="D19" s="17"/>
      <c r="E19" s="17"/>
      <c r="F19" s="17"/>
      <c r="G19" s="17"/>
      <c r="H19" s="17"/>
      <c r="I19" s="17"/>
      <c r="J19" s="18"/>
      <c r="K19" s="17"/>
      <c r="L19" s="19"/>
      <c r="M19" s="24">
        <f>Table245[[#This Row],[TOTAL GAS PRODUCTION (MMSCF)]]-Table245[[#This Row],[TOTAL GAS UTILISED (MMSCF)]]-Table245[[#This Row],[TOTAL GAS FLARED (MMSCF)]]</f>
        <v>0</v>
      </c>
    </row>
    <row r="20" spans="2:13" ht="25" hidden="1" customHeight="1" x14ac:dyDescent="0.35">
      <c r="B20" s="16" t="s">
        <v>22</v>
      </c>
      <c r="C20" s="20"/>
      <c r="D20" s="20"/>
      <c r="E20" s="20"/>
      <c r="F20" s="20"/>
      <c r="G20" s="20"/>
      <c r="H20" s="20"/>
      <c r="I20" s="17"/>
      <c r="J20" s="18"/>
      <c r="K20" s="20"/>
      <c r="L20" s="19"/>
      <c r="M20" s="24">
        <f>Table245[[#This Row],[TOTAL GAS PRODUCTION (MMSCF)]]-Table245[[#This Row],[TOTAL GAS UTILISED (MMSCF)]]-Table245[[#This Row],[TOTAL GAS FLARED (MMSCF)]]</f>
        <v>0</v>
      </c>
    </row>
    <row r="21" spans="2:13" ht="25" hidden="1" customHeight="1" x14ac:dyDescent="0.35">
      <c r="B21" s="16" t="s">
        <v>23</v>
      </c>
      <c r="C21" s="20"/>
      <c r="D21" s="20"/>
      <c r="E21" s="20"/>
      <c r="F21" s="20"/>
      <c r="G21" s="20"/>
      <c r="H21" s="20"/>
      <c r="I21" s="17"/>
      <c r="J21" s="18"/>
      <c r="K21" s="20"/>
      <c r="L21" s="19"/>
      <c r="M21" s="24">
        <f>Table245[[#This Row],[TOTAL GAS PRODUCTION (MMSCF)]]-Table245[[#This Row],[TOTAL GAS UTILISED (MMSCF)]]-Table245[[#This Row],[TOTAL GAS FLARED (MMSCF)]]</f>
        <v>0</v>
      </c>
    </row>
    <row r="22" spans="2:13" ht="25" customHeight="1" x14ac:dyDescent="0.35">
      <c r="B22" s="16" t="s">
        <v>23</v>
      </c>
      <c r="C22" s="17"/>
      <c r="D22" s="17"/>
      <c r="E22" s="17"/>
      <c r="F22" s="17"/>
      <c r="G22" s="17"/>
      <c r="H22" s="17"/>
      <c r="I22" s="17"/>
      <c r="J22" s="17"/>
      <c r="K22" s="17"/>
      <c r="L22" s="19"/>
      <c r="M22" s="22">
        <f>Table245[[#This Row],[TOTAL GAS PRODUCTION (MMSCF)]]-Table245[[#This Row],[TOTAL GAS UTILISED (MMSCF)]]-Table245[[#This Row],[TOTAL GAS FLARED (MMSCF)]]</f>
        <v>0</v>
      </c>
    </row>
    <row r="23" spans="2:13" s="3" customFormat="1" ht="25" customHeight="1" x14ac:dyDescent="0.35">
      <c r="B23" s="16" t="s">
        <v>24</v>
      </c>
      <c r="C23" s="20">
        <f>SUBTOTAL(109,C9:C22)</f>
        <v>471163.4816615897</v>
      </c>
      <c r="D23" s="20">
        <f t="shared" ref="D23:G23" si="0">SUBTOTAL(109,D9:D22)</f>
        <v>414443.54044148012</v>
      </c>
      <c r="E23" s="20">
        <f t="shared" si="0"/>
        <v>885607.02210307005</v>
      </c>
      <c r="F23" s="20">
        <f t="shared" si="0"/>
        <v>260530.64516559502</v>
      </c>
      <c r="G23" s="20">
        <f t="shared" si="0"/>
        <v>249835.96981619444</v>
      </c>
      <c r="H23" s="20">
        <f>SUBTOTAL(109,H9:H22)</f>
        <v>310337.62798950239</v>
      </c>
      <c r="I23" s="20">
        <f>SUBTOTAL(109,I9:I22)</f>
        <v>820704.24297129188</v>
      </c>
      <c r="J23" s="18">
        <f>Table245[[#This Row],[TOTAL GAS UTILISED (MMSCF)]]/Table245[[#This Row],[TOTAL GAS PRODUCTION (MMSCF)]]</f>
        <v>0.92671379346377347</v>
      </c>
      <c r="K23" s="20">
        <f>SUM(K9:K22)</f>
        <v>64902.77913177805</v>
      </c>
      <c r="L23" s="19">
        <f>Table245[[#This Row],[TOTAL GAS FLARED (MMSCF)]]/Table245[[#This Row],[TOTAL GAS PRODUCTION (MMSCF)]]</f>
        <v>7.3286206536226445E-2</v>
      </c>
      <c r="M23" s="30">
        <f>Table245[[#This Row],[TOTAL GAS PRODUCTION (MMSCF)]]-Table245[[#This Row],[TOTAL GAS UTILISED (MMSCF)]]-Table245[[#This Row],[TOTAL GAS FLARED (MMSCF)]]</f>
        <v>1.1641532182693481E-10</v>
      </c>
    </row>
    <row r="24" spans="2:13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25"/>
    </row>
    <row r="25" spans="2:13" x14ac:dyDescent="0.35">
      <c r="B25" s="7" t="s">
        <v>26</v>
      </c>
      <c r="C25" s="7"/>
      <c r="D25" s="7"/>
      <c r="E25" s="7"/>
      <c r="F25" s="7"/>
      <c r="G25" s="7"/>
      <c r="H25" s="7"/>
      <c r="I25" s="7"/>
      <c r="J25" s="7"/>
      <c r="K25" s="8"/>
      <c r="L25" s="7"/>
      <c r="M25" s="25"/>
    </row>
    <row r="26" spans="2:13" x14ac:dyDescent="0.35">
      <c r="C26" s="4"/>
      <c r="D26" s="4"/>
      <c r="E26" s="4"/>
      <c r="F26" s="4"/>
      <c r="G26" s="4"/>
      <c r="H26" s="4"/>
      <c r="I26" s="4"/>
      <c r="J26" s="4"/>
      <c r="K26" s="4"/>
      <c r="L26" s="4"/>
      <c r="M26" s="26"/>
    </row>
    <row r="27" spans="2:13" x14ac:dyDescent="0.35">
      <c r="C27" s="6"/>
      <c r="D27" s="6"/>
      <c r="E27" s="6"/>
      <c r="M27" s="27"/>
    </row>
    <row r="28" spans="2:13" x14ac:dyDescent="0.35">
      <c r="C28" s="6"/>
      <c r="E28" s="5"/>
      <c r="F28" s="5"/>
      <c r="G28" s="5"/>
      <c r="M28" s="27"/>
    </row>
    <row r="29" spans="2:13" x14ac:dyDescent="0.35">
      <c r="C29" s="6"/>
      <c r="D29" s="4"/>
      <c r="E29" s="10"/>
      <c r="F29" s="9"/>
      <c r="G29" s="4"/>
      <c r="H29" s="4"/>
      <c r="I29" s="4"/>
      <c r="J29" s="4"/>
      <c r="K29" s="4"/>
      <c r="L29" s="4"/>
    </row>
    <row r="30" spans="2:13" x14ac:dyDescent="0.35">
      <c r="C30" s="6"/>
      <c r="D30" s="4"/>
      <c r="F30" s="9"/>
    </row>
    <row r="31" spans="2:13" x14ac:dyDescent="0.35">
      <c r="E31" s="5"/>
      <c r="F31" s="4"/>
    </row>
    <row r="32" spans="2:13" x14ac:dyDescent="0.35">
      <c r="C32" s="4"/>
      <c r="D32" s="4"/>
      <c r="E32" s="4"/>
      <c r="G32" s="4"/>
      <c r="L32" s="1"/>
      <c r="M32" s="29"/>
    </row>
    <row r="33" spans="2:13" x14ac:dyDescent="0.35">
      <c r="C33" s="4"/>
      <c r="D33" s="4"/>
      <c r="E33" s="4"/>
      <c r="G33" s="4"/>
      <c r="L33" s="1"/>
      <c r="M33" s="29"/>
    </row>
    <row r="34" spans="2:13" x14ac:dyDescent="0.35">
      <c r="C34" s="4"/>
      <c r="D34" s="4"/>
      <c r="E34" s="4"/>
      <c r="G34" s="4"/>
      <c r="L34" s="1"/>
      <c r="M34" s="29"/>
    </row>
    <row r="35" spans="2:13" x14ac:dyDescent="0.35">
      <c r="B35" s="2"/>
      <c r="C35" s="2"/>
      <c r="D35" s="2"/>
      <c r="E35" s="2"/>
      <c r="F35" s="2"/>
      <c r="G35" s="2"/>
      <c r="H35" s="2"/>
      <c r="I35" s="2"/>
      <c r="J35" s="2"/>
      <c r="K35" s="1"/>
    </row>
    <row r="36" spans="2:13" x14ac:dyDescent="0.35">
      <c r="B36" s="2"/>
      <c r="C36" s="2"/>
      <c r="D36" s="2"/>
      <c r="E36" s="2"/>
      <c r="F36" s="2"/>
      <c r="G36" s="2"/>
      <c r="H36" s="2"/>
      <c r="I36" s="2"/>
      <c r="J36" s="2"/>
      <c r="K36" s="1"/>
      <c r="L36" s="1"/>
    </row>
    <row r="37" spans="2:13" x14ac:dyDescent="0.35">
      <c r="B37" s="2"/>
      <c r="C37" s="2"/>
      <c r="D37" s="2"/>
      <c r="E37" s="2"/>
      <c r="F37" s="2"/>
      <c r="G37" s="2"/>
      <c r="H37" s="2"/>
      <c r="I37" s="2"/>
      <c r="J37" s="2"/>
      <c r="K37" s="1"/>
      <c r="L37" s="1"/>
    </row>
    <row r="38" spans="2:13" x14ac:dyDescent="0.35">
      <c r="L38" s="1"/>
    </row>
    <row r="40" spans="2:13" x14ac:dyDescent="0.35">
      <c r="H40" s="1"/>
      <c r="L40" s="4"/>
      <c r="M40" s="26"/>
    </row>
    <row r="41" spans="2:13" x14ac:dyDescent="0.35">
      <c r="L41" s="4"/>
      <c r="M41" s="26"/>
    </row>
    <row r="42" spans="2:13" x14ac:dyDescent="0.35">
      <c r="L42" s="4"/>
      <c r="M42" s="26"/>
    </row>
  </sheetData>
  <phoneticPr fontId="3" type="noConversion"/>
  <printOptions horizontalCentered="1"/>
  <pageMargins left="0.31496062992125984" right="0.11811023622047245" top="0.74803149606299213" bottom="0.74803149606299213" header="0.31496062992125984" footer="0.31496062992125984"/>
  <pageSetup scale="86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362BA2239FE4CB9F0AA5AA8F843A6" ma:contentTypeVersion="13" ma:contentTypeDescription="Create a new document." ma:contentTypeScope="" ma:versionID="293247aa53d7197b2d7eaebaddea9199">
  <xsd:schema xmlns:xsd="http://www.w3.org/2001/XMLSchema" xmlns:xs="http://www.w3.org/2001/XMLSchema" xmlns:p="http://schemas.microsoft.com/office/2006/metadata/properties" xmlns:ns2="fd509e71-f5fc-452e-bf93-811b8bada609" xmlns:ns3="0f432df5-1a6a-4242-9ec4-b62c0cbb09dd" targetNamespace="http://schemas.microsoft.com/office/2006/metadata/properties" ma:root="true" ma:fieldsID="61b122f1de92aa21ad19bd0bc0e97a50" ns2:_="" ns3:_="">
    <xsd:import namespace="fd509e71-f5fc-452e-bf93-811b8bada609"/>
    <xsd:import namespace="0f432df5-1a6a-4242-9ec4-b62c0cbb0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9e71-f5fc-452e-bf93-811b8bada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4c608f-27a8-4f83-aabd-9af6f37da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32df5-1a6a-4242-9ec4-b62c0cbb0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cd2204-2fdc-40f5-aa4a-91ffb324d13c}" ma:internalName="TaxCatchAll" ma:showField="CatchAllData" ma:web="0f432df5-1a6a-4242-9ec4-b62c0cbb0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432df5-1a6a-4242-9ec4-b62c0cbb09dd" xsi:nil="true"/>
    <lcf76f155ced4ddcb4097134ff3c332f xmlns="fd509e71-f5fc-452e-bf93-811b8bada60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A026BA-EDB2-4BA8-8D2D-694255FB7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A704D5-F35D-4324-A08F-5937EC125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9e71-f5fc-452e-bf93-811b8bada609"/>
    <ds:schemaRef ds:uri="0f432df5-1a6a-4242-9ec4-b62c0cbb0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394EFC-8844-4298-BBA7-04DB56DF3EE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f432df5-1a6a-4242-9ec4-b62c0cbb09dd"/>
    <ds:schemaRef ds:uri="fd509e71-f5fc-452e-bf93-811b8bada60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Pius</dc:creator>
  <cp:keywords/>
  <dc:description/>
  <cp:lastModifiedBy>Okiemute Akpomudjere</cp:lastModifiedBy>
  <cp:revision/>
  <cp:lastPrinted>2025-05-09T15:00:35Z</cp:lastPrinted>
  <dcterms:created xsi:type="dcterms:W3CDTF">2024-05-17T17:09:30Z</dcterms:created>
  <dcterms:modified xsi:type="dcterms:W3CDTF">2025-05-10T18:32:33Z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0x0101007E7362BA2239FE4CB9F0AA5AA8F843A6</vt:lpwstr>
  </property>
  <property fmtid="{D5CDD505-2E9C-101B-9397-08002B2CF9AE}" pid="3" name="MSIP_Label_d3e72968-a733-4bf7-aea4-3c2d04a97618_Enabled">
    <vt:lpwstr>true</vt:lpwstr>
  </property>
  <property fmtid="{D5CDD505-2E9C-101B-9397-08002B2CF9AE}" pid="4" name="MSIP_Label_d3e72968-a733-4bf7-aea4-3c2d04a97618_SetDate">
    <vt:lpwstr>2024-05-17T17:16:41Z</vt:lpwstr>
  </property>
  <property fmtid="{D5CDD505-2E9C-101B-9397-08002B2CF9AE}" pid="5" name="MSIP_Label_d3e72968-a733-4bf7-aea4-3c2d04a97618_Method">
    <vt:lpwstr>Privileged</vt:lpwstr>
  </property>
  <property fmtid="{D5CDD505-2E9C-101B-9397-08002B2CF9AE}" pid="6" name="MSIP_Label_d3e72968-a733-4bf7-aea4-3c2d04a97618_Name">
    <vt:lpwstr>d3e72968-a733-4bf7-aea4-3c2d04a97618</vt:lpwstr>
  </property>
  <property fmtid="{D5CDD505-2E9C-101B-9397-08002B2CF9AE}" pid="7" name="MSIP_Label_d3e72968-a733-4bf7-aea4-3c2d04a97618_SiteId">
    <vt:lpwstr>dde00ac9-104d-4c6f-af96-1adb1039445c</vt:lpwstr>
  </property>
  <property fmtid="{D5CDD505-2E9C-101B-9397-08002B2CF9AE}" pid="8" name="MSIP_Label_d3e72968-a733-4bf7-aea4-3c2d04a97618_ActionId">
    <vt:lpwstr>ecadebe4-ab1f-459d-9d62-af97cd59eacf</vt:lpwstr>
  </property>
  <property fmtid="{D5CDD505-2E9C-101B-9397-08002B2CF9AE}" pid="9" name="MSIP_Label_d3e72968-a733-4bf7-aea4-3c2d04a97618_ContentBits">
    <vt:lpwstr>0</vt:lpwstr>
  </property>
  <property fmtid="{D5CDD505-2E9C-101B-9397-08002B2CF9AE}" pid="10" name="MediaServiceImageTags">
    <vt:lpwstr/>
  </property>
</Properties>
</file>